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E7"/>
  <workbookPr/>
  <bookViews>
    <workbookView xWindow="0" yWindow="0" windowWidth="16380" windowHeight="8196" activeTab="0"/>
  </bookViews>
  <sheets>
    <sheet name="Лист1" sheetId="1" r:id="rId1"/>
    <sheet name="Лист2" sheetId="2" r:id="rId2"/>
    <sheet name="Лист3" sheetId="3" r:id="rId3"/>
  </sheets>
  <definedNames>
    <definedName name="_xlnm.Print_Area">'Лист1'!$A$1:$F$9</definedName>
    <definedName name="Z_7BA85150_E044_460E_85E7_F2912665E19A_.wvu.PrintArea" localSheetId="0" hidden="1">'Лист1'!$A$1:$F$9</definedName>
    <definedName name="Z_7BA85150_E044_460E_85E7_F2912665E19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'Лист1'!$A$1:$F$316</definedName>
  </definedNames>
  <calcPr fullCalcOnLoad="1"/>
</workbook>
</file>

<file path=xl/sharedStrings.xml><?xml version="1.0" encoding="utf-8"?>
<sst xmlns="http://schemas.openxmlformats.org/spreadsheetml/2006/main" count="1243" uniqueCount="252">
  <si>
    <t>к решению Совета депутатов</t>
  </si>
  <si>
    <t>муниципального образования</t>
  </si>
  <si>
    <t>"Кузоватовский район"</t>
  </si>
  <si>
    <t>Наименование показателя</t>
  </si>
  <si>
    <t>Рз</t>
  </si>
  <si>
    <t>Пр</t>
  </si>
  <si>
    <t>ЦС</t>
  </si>
  <si>
    <t>ВР</t>
  </si>
  <si>
    <t>Сумма, тыс. руб.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</si>
  <si>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</si>
  <si>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</si>
  <si>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</si>
  <si>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</si>
  <si>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</si>
  <si>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</si>
  <si>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</si>
  <si>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</si>
  <si>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</si>
  <si>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</si>
  <si>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</si>
  <si>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</si>
  <si>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</si>
  <si>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 и иных платежей</t>
  </si>
  <si>
    <t>852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</si>
  <si>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</si>
  <si>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</si>
  <si>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11</t>
  </si>
  <si>
    <t>Резервный фонд муниципального образования "Кузоватовский район"</t>
  </si>
  <si>
    <t>Резервные средства</t>
  </si>
  <si>
    <t>870</t>
  </si>
  <si>
    <t>Другие общегосударственные вопросы</t>
  </si>
  <si>
    <t>13</t>
  </si>
  <si>
    <t>Учреждения по обеспечению хозяйственного обслуживания</t>
  </si>
  <si>
    <t>111</t>
  </si>
  <si>
    <t>Иные выплаты персоналу казенных учреждений, за исключением фонда оплаты труда</t>
  </si>
  <si>
    <t>112</t>
  </si>
  <si>
    <t>Мероприятия в рамках непрограммных направлений деятельности</t>
  </si>
  <si>
    <t>Субвенции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</si>
  <si>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Государственные программы Ульяновской области</t>
  </si>
  <si>
    <t>Подпрограмма «Повышение качества жизни граждан пожилого возраста»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</si>
  <si>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</si>
  <si>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</si>
  <si>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</si>
  <si>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Учреждения в сфере гражданской защиты и пожарной безопасности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</si>
  <si>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</si>
  <si>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</si>
  <si>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Сельское хозяйство и рыболовство</t>
  </si>
  <si>
    <t>05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</si>
  <si>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</si>
  <si>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</si>
  <si>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</t>
  </si>
  <si>
    <t>Дорожное хозяйство (дорожные фонды)</t>
  </si>
  <si>
    <t>Капитальный ремонт автомобильных дорог общего пользования</t>
  </si>
  <si>
    <t>Жилищно-коммунальное хозяйство</t>
  </si>
  <si>
    <t>Другие вопросы в области жилищно-коммунального хозяйства</t>
  </si>
  <si>
    <t>Субвенции на финансовое обеспечение расходного обязательства, связанного с установлением нормативов потребления населением твёрдого топлива</t>
  </si>
  <si>
    <t>Образование</t>
  </si>
  <si>
    <t>07</t>
  </si>
  <si>
    <t>Социальная политика</t>
  </si>
  <si>
    <t>10</t>
  </si>
  <si>
    <t>Пенсионное обеспечение</t>
  </si>
  <si>
    <t>Иные пенсии, социальные доплаты к пенсиям</t>
  </si>
  <si>
    <t>Социальное обеспечение населения</t>
  </si>
  <si>
    <t>Субсидии на софинансирование мероприятий по улучшению жилищных условий граждан, проживающих в сельской местности, по федеральной целевой программе «Устойчивое развитие сельских территорий на 2014-2017 годы и на период до 2020 года»</t>
  </si>
  <si>
    <t>Субсидии гражданам на приобретение жилья</t>
  </si>
  <si>
    <t>Подпрограмма "Повышение качества жизни детей, семей с детьми»</t>
  </si>
  <si>
    <t>Пособия, компенсации и иные социальные выплаты гражданам, кроме публичных нормативных обязательств</t>
  </si>
  <si>
    <t>Подпрограмма «Адресная поддержка населения»</t>
  </si>
  <si>
    <t>Пособия, компенсации, меры социальной поддержки по публичным нормативным обязательствам</t>
  </si>
  <si>
    <t>Физическая культура и спорт</t>
  </si>
  <si>
    <t>02</t>
  </si>
  <si>
    <t>Муниципальная программа Кузоватовского района "Развитие физической культуры и спорта" на 2014-2016 годы</t>
  </si>
  <si>
    <t>Другие вопросы в области физической культуры и спорта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</si>
  <si>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</si>
  <si>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</si>
  <si>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Субвенции на финансовое обеспечение расходных обязательств, связанных с расчётом и предоставлением дотаций на выравнивание бюджетной обеспеченности бюджетам поселений</t>
  </si>
  <si>
    <t>Муниципальная программа Кузоватовского района "Развитие информационного общества, использование информационных и коммуникационных технологий в муниципальном образовании «Кузоватовский район»"</t>
  </si>
  <si>
    <t>Содержание автомобильных дорог общего пользования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</si>
  <si>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</si>
  <si>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Дотации на выравнивание бюджетной обеспеченности субъектов Российской Федерации и муниципальных образований</t>
  </si>
  <si>
    <t>14</t>
  </si>
  <si>
    <t>Выравнивание бюджетной обеспеченности бюджетов поселений из муниципального фонда финансовой поддержки поселений</t>
  </si>
  <si>
    <t>Дотации на выравнивание бюджетной обеспеченности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</si>
  <si>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</si>
  <si>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Учреждения культуры и мероприятия в сфере культуры и кинематографии</t>
  </si>
  <si>
    <t>Общее образование</t>
  </si>
  <si>
    <t>Учреждения по внешкольной работе с детьми</t>
  </si>
  <si>
    <t>Культура, кинематография</t>
  </si>
  <si>
    <t>Культура</t>
  </si>
  <si>
    <t>Субсидии бюджетным учреждениям на иные цели</t>
  </si>
  <si>
    <t>Библиотеки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</si>
  <si>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</si>
  <si>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</si>
  <si>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Дошкольное образование</t>
  </si>
  <si>
    <t>Детские дошкольные учреждения</t>
  </si>
  <si>
    <t>Субвенции на 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</si>
  <si>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Субвенции на 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</si>
  <si>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Школы - детские сады, школы начальные, неполные средние и средние</t>
  </si>
  <si>
    <t>Субвенции на 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</si>
  <si>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Субвенции на финансовое обеспечение расходных обязательств, связанных с осуществлением обучающимся 10-х (11-х) и 11-х (12-х) классов муниципальных общеобразовательных организаций ежемесячных денежных выплат</t>
  </si>
  <si>
    <t>Стипендии</t>
  </si>
  <si>
    <t>Субвенции на 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</t>
  </si>
  <si>
    <t>Подпрограмма "Создание условий для сохранения и укрепления здоровья обучающихся, воспитанников"</t>
  </si>
  <si>
    <t>Подпрограмма "Создание условий по поддержке талантливых детей и молодёжи"</t>
  </si>
  <si>
    <t>Подпрограмма "Создание условий для развития системы воспитания детей и молодёжи"</t>
  </si>
  <si>
    <t>Подпрограмма "Создание условий для организации летнего отдыха"</t>
  </si>
  <si>
    <t>Другие вопросы в области образования</t>
  </si>
  <si>
    <t>Субсидии на организацию оздоровления работников бюджетной сферы на территории Ульяновской области</t>
  </si>
  <si>
    <t>Подпрограмма "Кадровая политика"</t>
  </si>
  <si>
    <t>Охрана семьи и детства</t>
  </si>
  <si>
    <t>Субвенции на финансовое обеспечение расходных обязательств, связанных с осуществлением ежемесячной денежной выплаты на обеспечение проезда детей-сирот и детей, оставшихся без попечения родителей, а также лиц из числа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обучения</t>
  </si>
  <si>
    <t>Приобретение товаров, работ, услуг в пользу граждан в целях их социального обеспечения</t>
  </si>
  <si>
    <t>Субвенции на финансовое обеспечение расходных обязательств, связанных с осуществлением ежемесячной выплаты на содержание ребёнка в семье опекуна (попечителя) и приёмной семье, а также по осуществлению выплаты вознаграждения, причитающегося приёмному родителю</t>
  </si>
  <si>
    <t>Субвенции на финансовое обеспечение расходных обязательств, связанных с опекой и попечительством в отношении несовершеннолетних</t>
  </si>
  <si>
    <t>Субвенции на финансовое обеспечение расходных обязательств, связанных с выплатой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</si>
  <si>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Итого по бюджету</t>
  </si>
  <si>
    <t>обл</t>
  </si>
  <si>
    <t>собств</t>
  </si>
  <si>
    <t>безв 207</t>
  </si>
  <si>
    <t>межб пос</t>
  </si>
  <si>
    <t>первонач. деф-т</t>
  </si>
  <si>
    <t>возврат 219</t>
  </si>
  <si>
    <t>бюджет</t>
  </si>
  <si>
    <t>Должно быть</t>
  </si>
  <si>
    <t>всего деф-т</t>
  </si>
  <si>
    <t>Разница</t>
  </si>
  <si>
    <t>Приложение 6</t>
  </si>
  <si>
    <t>540</t>
  </si>
  <si>
    <t>Иные межбюджетные трансферты</t>
  </si>
  <si>
    <t>Муниципальная программа Кузоватовского района "Развитие транспортной системы муниципального образования "Кузоватовский район" на 2015-2017 годы"</t>
  </si>
  <si>
    <t>11 0 00 00000</t>
  </si>
  <si>
    <t>Обеспечение деятельности муниципальных органов Кузоватовского района</t>
  </si>
  <si>
    <t>11 0 00 10020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</si>
  <si>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</si>
  <si>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</si>
  <si>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</si>
  <si>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11 0 00 10010</t>
  </si>
  <si>
    <t>Иные межбюджетные трансферты на исполнение переданных полномочий в соответствии с заключенными соглашениями</t>
  </si>
  <si>
    <t>11 0 00 10220</t>
  </si>
  <si>
    <t>11 0 00 20010</t>
  </si>
  <si>
    <t>11 0 00 10050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</si>
  <si>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</si>
  <si>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</si>
  <si>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</si>
  <si>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Осуществление отдельных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</si>
  <si>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11 0 00 51200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</si>
  <si>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</si>
  <si>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11 0 00 59300</t>
  </si>
  <si>
    <t>Субвенции на финансовое обеспечение расходных обязательств, связанных с организацией и обеспечением деятельности муниципальных комиссий по делам несовершеннолетних и защите их прав в Ульяновской области</t>
  </si>
  <si>
    <t>11 0 00 71010</t>
  </si>
  <si>
    <t>11 0 00 71020</t>
  </si>
  <si>
    <t>Субвенции на финансовое обеспечение расходных обязательств, связанных с хранением, комплектованием, учётом и использованием архивных документов, относящихся к государственной собственности Ульяновской области и находящихся на территориях муниципальных районов и городских округов Ульяновской области</t>
  </si>
  <si>
    <t>11 0 00 71320</t>
  </si>
  <si>
    <t>Муниципальная программа "Забота" на 2014-2018 годы в муниципальном образовании «Кузоватовский район"</t>
  </si>
  <si>
    <t>94 0 00 00000</t>
  </si>
  <si>
    <t>94 3 00 00000</t>
  </si>
  <si>
    <t>Обеспечение деятельности Совета ветеранов муниципального образования "Кузоватовский район"</t>
  </si>
  <si>
    <t>94 3 00 83110</t>
  </si>
  <si>
    <t>11 0 00 10130</t>
  </si>
  <si>
    <t>11 0 00 10140</t>
  </si>
  <si>
    <t>11 0 00 10150</t>
  </si>
  <si>
    <t>Проведение Всероссийской сельскохозяйственной переписи в 2016 году</t>
  </si>
  <si>
    <t>11 0 00 53910</t>
  </si>
  <si>
    <t>Субвенции на финансовое обеспечение расходных обязательств, связанных с организацией отлова и содержанием безнадзорных домашних животных</t>
  </si>
  <si>
    <t>11 0 00 71100</t>
  </si>
  <si>
    <t>Жилищное хозяйство</t>
  </si>
  <si>
    <t>Отчисления в фонд модернизации жилищно-коммунального комплекса Ульяновской области</t>
  </si>
  <si>
    <t>11 0 00 10110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</si>
  <si>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</si>
  <si>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11 0 00 71110</t>
  </si>
  <si>
    <t>91 0 00 00000</t>
  </si>
  <si>
    <t>Доплаты к пенсиям муниципальных служащих</t>
  </si>
  <si>
    <t>94 3 00 83100</t>
  </si>
  <si>
    <t>71 0 00 00000</t>
  </si>
  <si>
    <t>71 0 00 R0181</t>
  </si>
  <si>
    <t>Субсидии на софинансирование мероприятий по улучшению жилищных условий молодых семей и молодых специалистов, проживающих в сельской местности, по федеральной целевой программе «Устойчивое развитие сельских территорий на 2014-2017 годы и на период до 2020 года»</t>
  </si>
  <si>
    <t>71 0 00 R0182</t>
  </si>
  <si>
    <t>94 1 00 00000</t>
  </si>
  <si>
    <t>Предоставление мер социальной поддержки беременным женщинам</t>
  </si>
  <si>
    <t>94 1 00 83010</t>
  </si>
  <si>
    <t>Проведение акции "Помоги собраться в школу"</t>
  </si>
  <si>
    <t>94 1 00 83030</t>
  </si>
  <si>
    <t>Проведение акции "Новогодний подарок"</t>
  </si>
  <si>
    <t>94 1 00 83040</t>
  </si>
  <si>
    <t>Проведение прочих социально-значимых мероприятий</t>
  </si>
  <si>
    <t>94 1 00 83050</t>
  </si>
  <si>
    <t>94 2 00 00000</t>
  </si>
  <si>
    <t>Оказание адресной поддержки гражданам находящимся в трудной жизненной ситуации</t>
  </si>
  <si>
    <t>94 2 00 83060</t>
  </si>
  <si>
    <t>Оказание адресной материальной помощи больным, страдающим почечной недостаточностью</t>
  </si>
  <si>
    <t>94 2 00 83070</t>
  </si>
  <si>
    <t>94 3 00 83120</t>
  </si>
  <si>
    <t>Проведение праздничных мероприятий в День Победы</t>
  </si>
  <si>
    <t>94 3 00 83130</t>
  </si>
  <si>
    <t>Муниципальная программа "Меры поддержки медицинских и фармацевтических работников, занятых на должностях в государственных учреждениях здравоохранения муниципального образования "Кузоватовский район""</t>
  </si>
  <si>
    <t>98 0 00 00000</t>
  </si>
  <si>
    <t>71 0 00 71310</t>
  </si>
  <si>
    <t>88 0 00 00000</t>
  </si>
  <si>
    <t>93 0 00 00000</t>
  </si>
  <si>
    <t>93 0 00 80010</t>
  </si>
  <si>
    <t>93 0 00 80030</t>
  </si>
  <si>
    <t>Межбюджетные трансферты общего характера бюджетам субъектов Российской Федерации и муниципальных образований</t>
  </si>
  <si>
    <t>11 0 00 10200</t>
  </si>
  <si>
    <t>11 0 00 10030</t>
  </si>
  <si>
    <t>Дополнительное образование детей</t>
  </si>
  <si>
    <t>11 0 00 14230</t>
  </si>
  <si>
    <t>11 0 00 14400</t>
  </si>
  <si>
    <t>11 0 00 14420</t>
  </si>
  <si>
    <t>Комплектование книжных фондов библиотек муници-пальных образований и государственных библиотек горо-дов Москвы и Санкт-Петербурга</t>
  </si>
  <si>
    <t>11 0 00 51440</t>
  </si>
  <si>
    <t xml:space="preserve">Предоставление мер социальной поддержки работникам культуры </t>
  </si>
  <si>
    <t>94 2 00 83090</t>
  </si>
  <si>
    <t>11 0 00 14520</t>
  </si>
  <si>
    <t xml:space="preserve">Субвенции на финансовое обеспечение расходных обязательств, связанных с реализацией Закона Ульяновской области от 2 мая 2012 года 
№ 49-ЗО «О мерах социальной поддержки отдельных категорий молодых специалистов на территории Ульяновской области»
</t>
  </si>
  <si>
    <t>11 0 00 71230</t>
  </si>
  <si>
    <t>11 0 00 14200</t>
  </si>
  <si>
    <t>71 0 00 71190</t>
  </si>
  <si>
    <t>11 0 00 14210</t>
  </si>
  <si>
    <t>Субсидии бюджетам муниципальных районов (городских округов) Ульяновской области в целях софинансирования расходов на выплату заработной платы с начислениями работникам муниципальных учреждений (за исключением органов местного самоуправления) муниципальных образований, оплату коммунальных услуг и приобретение твёрдого топлива (уголь, дрова) муниципальными учреждениями (за исключением органов местного самоуправления) (включая погашение кредиторской задолженности) муниципальных образований Ульяновской области</t>
  </si>
  <si>
    <t>71 0 00 70410</t>
  </si>
  <si>
    <t>71 0 00 71140</t>
  </si>
  <si>
    <t>71 0 00 71150</t>
  </si>
  <si>
    <t>Субвенции на 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</si>
  <si>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71 0 00 71160</t>
  </si>
  <si>
    <t>71 0 00 71170</t>
  </si>
  <si>
    <t>71 0 00 71200</t>
  </si>
  <si>
    <t>Организация бесплатного питания детей из малообеспеченных семей в общеобразовательных учреждениях</t>
  </si>
  <si>
    <t>94 1 00 83020</t>
  </si>
  <si>
    <t xml:space="preserve">Муниципальная программа «Развитие и модернизация образования в муниципальном образовании «Кузоватовский район» Ульяновской области на 2015-2018 годы»
</t>
  </si>
  <si>
    <t>95 0 00 00000</t>
  </si>
  <si>
    <t>95 1 00 00000</t>
  </si>
  <si>
    <t>95 2 00 00000</t>
  </si>
  <si>
    <t>95 3 00 00000</t>
  </si>
  <si>
    <t>95 4 00 00000</t>
  </si>
  <si>
    <t>95 5 00 00000</t>
  </si>
  <si>
    <t xml:space="preserve">11 0 00 14230 </t>
  </si>
  <si>
    <t>Субвенции на финансовое обеспечение расходных обязательств, связанных с организацией и обеспечением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детейсирот и детей, оставшихся без попечения родителей, и детей, находящихся в трудной жизненной ситуации,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</t>
  </si>
  <si>
    <t>71 0 00 71180</t>
  </si>
  <si>
    <t>71 0 00 70950</t>
  </si>
  <si>
    <t>Субвенции на финансовое обеспечение расходных обязательств, связанных с реализацией Закона Ульяновской области от 2 мая 2012 года 
№ 49-ЗО «О мерах социальной поддержки отдельных категорий молодых специалистов на территории Ульяновской области»</t>
  </si>
  <si>
    <t>71 0 00 71230</t>
  </si>
  <si>
    <t>71 0 00 71040</t>
  </si>
  <si>
    <t>71 0 00 71050</t>
  </si>
  <si>
    <t>Иные выплаты населению</t>
  </si>
  <si>
    <t>71 0 00 71060</t>
  </si>
  <si>
    <t>71 0 00 71220</t>
  </si>
  <si>
    <t>ост собств 2015</t>
  </si>
  <si>
    <t>ост безв 2015</t>
  </si>
  <si>
    <t>от __.__.2015г. № __/__</t>
  </si>
  <si>
    <t>Распределение бюджетных ассигнований бюджета муниципального образования «Кузоватовский район» по разделам, подразделам, целевым статьям и группам видов расходов классификации расходов бюджетов Российской Федерации на 2016 год</t>
  </si>
  <si>
    <t>Молодежная политика</t>
  </si>
  <si>
    <t>Обеспечение выплат почётным гражданам Кузоватовского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</si>
</sst>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33" applyFont="1" applyAlignment="1">
      <alignment vertical="top" wrapText="1"/>
      <protection/>
    </xf>
    <xf numFmtId="49" fontId="2" fillId="0" borderId="0" xfId="33" applyNumberFormat="1" applyFont="1" applyAlignment="1">
      <alignment horizontal="center" vertical="top"/>
      <protection/>
    </xf>
    <xf numFmtId="0" fontId="2" fillId="0" borderId="0" xfId="33" applyFont="1" applyAlignment="1">
      <alignment vertical="top"/>
      <protection/>
    </xf>
    <xf numFmtId="0" fontId="2" fillId="0" borderId="0" xfId="33" applyFont="1">
      <alignment/>
      <protection/>
    </xf>
    <xf numFmtId="49" fontId="3" fillId="0" borderId="0" xfId="33" applyNumberFormat="1" applyFont="1" applyAlignment="1">
      <alignment horizontal="left" vertical="top"/>
      <protection/>
    </xf>
    <xf numFmtId="49" fontId="3" fillId="0" borderId="0" xfId="33" applyNumberFormat="1" applyFont="1" applyAlignment="1">
      <alignment horizontal="center" vertical="top"/>
      <protection/>
    </xf>
    <xf numFmtId="49" fontId="3" fillId="0" borderId="0" xfId="33" applyNumberFormat="1" applyFont="1" applyAlignment="1">
      <alignment horizontal="center" vertical="top" wrapText="1"/>
      <protection/>
    </xf>
    <xf numFmtId="0" fontId="3" fillId="0" borderId="0" xfId="33" applyNumberFormat="1" applyFont="1" applyAlignment="1">
      <alignment horizontal="center" vertical="top"/>
      <protection/>
    </xf>
    <xf numFmtId="49" fontId="3" fillId="0" borderId="10" xfId="33" applyNumberFormat="1" applyFont="1" applyBorder="1" applyAlignment="1">
      <alignment horizontal="center" vertical="top" wrapText="1"/>
      <protection/>
    </xf>
    <xf numFmtId="49" fontId="3" fillId="0" borderId="10" xfId="33" applyNumberFormat="1" applyFont="1" applyBorder="1" applyAlignment="1">
      <alignment horizontal="center" vertical="top"/>
      <protection/>
    </xf>
    <xf numFmtId="0" fontId="3" fillId="0" borderId="10" xfId="33" applyNumberFormat="1" applyFont="1" applyBorder="1" applyAlignment="1">
      <alignment horizontal="center" vertical="top"/>
      <protection/>
    </xf>
    <xf numFmtId="0" fontId="1" fillId="0" borderId="0" xfId="33">
      <alignment/>
      <protection/>
    </xf>
    <xf numFmtId="0" fontId="5" fillId="0" borderId="0" xfId="33" applyFont="1">
      <alignment/>
      <protection/>
    </xf>
    <xf numFmtId="49" fontId="1" fillId="0" borderId="0" xfId="33" applyNumberFormat="1" applyAlignment="1">
      <alignment horizontal="center"/>
      <protection/>
    </xf>
    <xf numFmtId="49" fontId="3" fillId="0" borderId="11" xfId="33" applyNumberFormat="1" applyFont="1" applyBorder="1" applyAlignment="1">
      <alignment vertical="top" wrapText="1"/>
      <protection/>
    </xf>
    <xf numFmtId="49" fontId="3" fillId="0" borderId="11" xfId="33" applyNumberFormat="1" applyFont="1" applyBorder="1" applyAlignment="1">
      <alignment horizontal="center" vertical="top"/>
      <protection/>
    </xf>
    <xf numFmtId="0" fontId="3" fillId="0" borderId="11" xfId="33" applyNumberFormat="1" applyFont="1" applyBorder="1" applyAlignment="1">
      <alignment horizontal="right" vertical="top"/>
      <protection/>
    </xf>
    <xf numFmtId="0" fontId="2" fillId="0" borderId="11" xfId="33" applyFont="1" applyBorder="1" applyAlignment="1">
      <alignment vertical="top" wrapText="1"/>
      <protection/>
    </xf>
    <xf numFmtId="0" fontId="3" fillId="0" borderId="11" xfId="33" applyNumberFormat="1" applyFont="1" applyFill="1" applyBorder="1" applyAlignment="1">
      <alignment horizontal="right" vertical="top"/>
      <protection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2" fillId="0" borderId="0" xfId="33" applyFont="1" applyAlignment="1">
      <alignment horizontal="right" vertical="top"/>
      <protection/>
    </xf>
    <xf numFmtId="2" fontId="3" fillId="0" borderId="11" xfId="33" applyNumberFormat="1" applyFont="1" applyBorder="1" applyAlignment="1">
      <alignment vertical="top" wrapText="1"/>
      <protection/>
    </xf>
    <xf numFmtId="2" fontId="0" fillId="0" borderId="0" xfId="0" applyNumberFormat="1" applyAlignment="1">
      <alignment/>
    </xf>
    <xf numFmtId="49" fontId="2" fillId="0" borderId="11" xfId="33" applyNumberFormat="1" applyFont="1" applyBorder="1" applyAlignment="1">
      <alignment horizontal="center" vertical="top"/>
      <protection/>
    </xf>
    <xf numFmtId="0" fontId="2" fillId="0" borderId="11" xfId="33" applyFont="1" applyFill="1" applyBorder="1" applyAlignment="1">
      <alignment vertical="top"/>
      <protection/>
    </xf>
    <xf numFmtId="0" fontId="6" fillId="0" borderId="11" xfId="33" applyFont="1" applyBorder="1" applyAlignment="1">
      <alignment vertical="top" wrapText="1"/>
      <protection/>
    </xf>
    <xf numFmtId="49" fontId="6" fillId="0" borderId="11" xfId="33" applyNumberFormat="1" applyFont="1" applyBorder="1" applyAlignment="1">
      <alignment horizontal="center" vertical="top"/>
      <protection/>
    </xf>
    <xf numFmtId="0" fontId="4" fillId="0" borderId="11" xfId="0" applyFont="1" applyBorder="1" applyAlignment="1">
      <alignment horizontal="center" vertical="top"/>
    </xf>
    <xf numFmtId="164" fontId="4" fillId="0" borderId="11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49" fontId="3" fillId="0" borderId="0" xfId="33" applyNumberFormat="1" applyFont="1" applyBorder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164" fontId="5" fillId="0" borderId="0" xfId="33" applyNumberFormat="1" applyFont="1">
      <alignment/>
      <protection/>
    </xf>
    <xf numFmtId="0" fontId="5" fillId="0" borderId="0" xfId="33" applyFont="1" applyBorder="1" applyAlignment="1">
      <alignment horizontal="center"/>
      <protection/>
    </xf>
    <xf numFmtId="49" fontId="2" fillId="0" borderId="0" xfId="33" applyNumberFormat="1" applyFont="1" applyBorder="1" applyAlignment="1">
      <alignment horizontal="center" vertical="top"/>
      <protection/>
    </xf>
    <xf numFmtId="49" fontId="4" fillId="0" borderId="0" xfId="0" applyNumberFormat="1" applyFont="1" applyAlignment="1">
      <alignment horizontal="center" wrapText="1"/>
    </xf>
    <xf numFmtId="0" fontId="2" fillId="0" borderId="0" xfId="33" applyFont="1" applyBorder="1" applyAlignment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8"/>
  <sheetViews>
    <sheetView tabSelected="1" zoomScalePageLayoutView="0" workbookViewId="0" topLeftCell="A310">
      <selection activeCell="F280" sqref="F280"/>
    </sheetView>
  </sheetViews>
  <sheetFormatPr defaultColWidth="9.140625" defaultRowHeight="12.75"/>
  <cols>
    <col min="1" max="1" width="51.00390625" style="1" customWidth="1"/>
    <col min="2" max="3" width="6.00390625" style="2" customWidth="1"/>
    <col min="4" max="4" width="14.28125" style="2" customWidth="1"/>
    <col min="5" max="5" width="7.421875" style="2" customWidth="1"/>
    <col min="6" max="6" width="17.140625" style="3" customWidth="1"/>
    <col min="7" max="8" width="12.421875" style="4" customWidth="1"/>
    <col min="9" max="9" width="15.28125" style="4" customWidth="1"/>
    <col min="10" max="16384" width="9.140625" style="4" customWidth="1"/>
  </cols>
  <sheetData>
    <row r="1" ht="15">
      <c r="D1" s="5" t="s">
        <v>126</v>
      </c>
    </row>
    <row r="2" ht="15">
      <c r="D2" s="5" t="s">
        <v>0</v>
      </c>
    </row>
    <row r="3" ht="15">
      <c r="D3" s="5" t="s">
        <v>1</v>
      </c>
    </row>
    <row r="4" ht="15">
      <c r="D4" s="5" t="s">
        <v>2</v>
      </c>
    </row>
    <row r="5" ht="15">
      <c r="D5" s="5" t="s">
        <v>248</v>
      </c>
    </row>
    <row r="6" ht="15">
      <c r="D6" s="6"/>
    </row>
    <row r="7" spans="1:6" ht="48.75" customHeight="1">
      <c r="A7" s="38" t="s">
        <v>249</v>
      </c>
      <c r="B7" s="38"/>
      <c r="C7" s="38"/>
      <c r="D7" s="38"/>
      <c r="E7" s="38"/>
      <c r="F7" s="38"/>
    </row>
    <row r="8" spans="1:6" ht="13.5" customHeight="1">
      <c r="A8" s="7"/>
      <c r="B8" s="6"/>
      <c r="C8" s="6"/>
      <c r="D8" s="6"/>
      <c r="F8" s="8"/>
    </row>
    <row r="9" spans="1:6" ht="15">
      <c r="A9" s="9" t="s">
        <v>3</v>
      </c>
      <c r="B9" s="10" t="s">
        <v>4</v>
      </c>
      <c r="C9" s="10" t="s">
        <v>5</v>
      </c>
      <c r="D9" s="10" t="s">
        <v>6</v>
      </c>
      <c r="E9" s="10" t="s">
        <v>7</v>
      </c>
      <c r="F9" s="11" t="s">
        <v>8</v>
      </c>
    </row>
    <row r="10" spans="1:6" ht="15">
      <c r="A10" s="15" t="s">
        <v>9</v>
      </c>
      <c r="B10" s="16" t="s">
        <v>10</v>
      </c>
      <c r="C10" s="16"/>
      <c r="D10" s="16"/>
      <c r="E10" s="16"/>
      <c r="F10" s="17">
        <f>SUM(F11,F16,F30,F37,F41)</f>
        <v>35720.445999999996</v>
      </c>
    </row>
    <row r="11" spans="1:6" ht="62.25">
      <c r="A11" s="15" t="s">
        <v>11</v>
      </c>
      <c r="B11" s="16" t="s">
        <v>10</v>
      </c>
      <c r="C11" s="16" t="s">
        <v>12</v>
      </c>
      <c r="D11" s="16"/>
      <c r="E11" s="16"/>
      <c r="F11" s="17">
        <f>SUM(F12)</f>
        <v>1140</v>
      </c>
    </row>
    <row r="12" spans="1:6" ht="30.75">
      <c r="A12" s="15" t="s">
        <v>36</v>
      </c>
      <c r="B12" s="16" t="s">
        <v>10</v>
      </c>
      <c r="C12" s="16" t="s">
        <v>12</v>
      </c>
      <c r="D12" s="16" t="s">
        <v>130</v>
      </c>
      <c r="E12" s="16"/>
      <c r="F12" s="17">
        <f>SUM(F13)</f>
        <v>1140</v>
      </c>
    </row>
    <row r="13" spans="1:6" ht="30.75">
      <c r="A13" s="15" t="s">
        <v>131</v>
      </c>
      <c r="B13" s="16" t="s">
        <v>10</v>
      </c>
      <c r="C13" s="16" t="s">
        <v>12</v>
      </c>
      <c r="D13" s="16" t="s">
        <v>132</v>
      </c>
      <c r="E13" s="16"/>
      <c r="F13" s="17">
        <f>SUM(F14:F15)</f>
        <v>1140</v>
      </c>
    </row>
    <row r="14" spans="1:6" ht="30.75">
      <c r="A14" s="15" t="s">
        <v>133</v>
      </c>
      <c r="B14" s="16" t="s">
        <v>10</v>
      </c>
      <c r="C14" s="16" t="s">
        <v>12</v>
      </c>
      <c r="D14" s="16" t="s">
        <v>132</v>
      </c>
      <c r="E14" s="16" t="s">
        <v>13</v>
      </c>
      <c r="F14" s="17">
        <v>875</v>
      </c>
    </row>
    <row r="15" spans="1:6" ht="62.25">
      <c r="A15" s="15" t="s">
        <v>134</v>
      </c>
      <c r="B15" s="16" t="s">
        <v>10</v>
      </c>
      <c r="C15" s="16" t="s">
        <v>12</v>
      </c>
      <c r="D15" s="16" t="s">
        <v>132</v>
      </c>
      <c r="E15" s="16" t="s">
        <v>135</v>
      </c>
      <c r="F15" s="17">
        <v>265</v>
      </c>
    </row>
    <row r="16" spans="1:6" ht="62.25">
      <c r="A16" s="18" t="s">
        <v>14</v>
      </c>
      <c r="B16" s="16" t="s">
        <v>10</v>
      </c>
      <c r="C16" s="16" t="s">
        <v>15</v>
      </c>
      <c r="D16" s="16"/>
      <c r="E16" s="16"/>
      <c r="F16" s="17">
        <f>SUM(F17)</f>
        <v>15565</v>
      </c>
    </row>
    <row r="17" spans="1:6" ht="30.75">
      <c r="A17" s="15" t="s">
        <v>36</v>
      </c>
      <c r="B17" s="16" t="s">
        <v>10</v>
      </c>
      <c r="C17" s="16" t="s">
        <v>15</v>
      </c>
      <c r="D17" s="16" t="s">
        <v>130</v>
      </c>
      <c r="E17" s="16"/>
      <c r="F17" s="17">
        <f>SUM(F18,F21,F28)</f>
        <v>15565</v>
      </c>
    </row>
    <row r="18" spans="1:6" ht="46.5">
      <c r="A18" s="15" t="s">
        <v>24</v>
      </c>
      <c r="B18" s="16" t="s">
        <v>10</v>
      </c>
      <c r="C18" s="16" t="s">
        <v>15</v>
      </c>
      <c r="D18" s="16" t="s">
        <v>136</v>
      </c>
      <c r="E18" s="16"/>
      <c r="F18" s="17">
        <f>SUM(F19:F20)</f>
        <v>1355</v>
      </c>
    </row>
    <row r="19" spans="1:6" ht="30.75">
      <c r="A19" s="15" t="s">
        <v>133</v>
      </c>
      <c r="B19" s="16" t="s">
        <v>10</v>
      </c>
      <c r="C19" s="16" t="s">
        <v>15</v>
      </c>
      <c r="D19" s="16" t="s">
        <v>136</v>
      </c>
      <c r="E19" s="16" t="s">
        <v>13</v>
      </c>
      <c r="F19" s="17">
        <v>1040</v>
      </c>
    </row>
    <row r="20" spans="1:6" ht="62.25">
      <c r="A20" s="15" t="s">
        <v>134</v>
      </c>
      <c r="B20" s="16" t="s">
        <v>10</v>
      </c>
      <c r="C20" s="16" t="s">
        <v>15</v>
      </c>
      <c r="D20" s="16" t="s">
        <v>136</v>
      </c>
      <c r="E20" s="16" t="s">
        <v>135</v>
      </c>
      <c r="F20" s="17">
        <v>315</v>
      </c>
    </row>
    <row r="21" spans="1:6" ht="30.75">
      <c r="A21" s="15" t="s">
        <v>131</v>
      </c>
      <c r="B21" s="16" t="s">
        <v>10</v>
      </c>
      <c r="C21" s="16" t="s">
        <v>15</v>
      </c>
      <c r="D21" s="16" t="s">
        <v>132</v>
      </c>
      <c r="E21" s="16"/>
      <c r="F21" s="17">
        <f>SUM(F22:F27)</f>
        <v>14110</v>
      </c>
    </row>
    <row r="22" spans="1:6" ht="30.75">
      <c r="A22" s="15" t="s">
        <v>133</v>
      </c>
      <c r="B22" s="16" t="s">
        <v>10</v>
      </c>
      <c r="C22" s="16" t="s">
        <v>15</v>
      </c>
      <c r="D22" s="16" t="s">
        <v>132</v>
      </c>
      <c r="E22" s="16" t="s">
        <v>13</v>
      </c>
      <c r="F22" s="17">
        <v>10730</v>
      </c>
    </row>
    <row r="23" spans="1:6" ht="46.5">
      <c r="A23" s="15" t="s">
        <v>16</v>
      </c>
      <c r="B23" s="16" t="s">
        <v>10</v>
      </c>
      <c r="C23" s="16" t="s">
        <v>15</v>
      </c>
      <c r="D23" s="16" t="s">
        <v>132</v>
      </c>
      <c r="E23" s="16" t="s">
        <v>17</v>
      </c>
      <c r="F23" s="17">
        <v>2</v>
      </c>
    </row>
    <row r="24" spans="1:6" ht="62.25">
      <c r="A24" s="15" t="s">
        <v>134</v>
      </c>
      <c r="B24" s="16" t="s">
        <v>10</v>
      </c>
      <c r="C24" s="16" t="s">
        <v>15</v>
      </c>
      <c r="D24" s="16" t="s">
        <v>132</v>
      </c>
      <c r="E24" s="16" t="s">
        <v>135</v>
      </c>
      <c r="F24" s="17">
        <v>3240</v>
      </c>
    </row>
    <row r="25" spans="1:6" ht="30.75">
      <c r="A25" s="18" t="s">
        <v>18</v>
      </c>
      <c r="B25" s="16" t="s">
        <v>10</v>
      </c>
      <c r="C25" s="16" t="s">
        <v>15</v>
      </c>
      <c r="D25" s="16" t="s">
        <v>132</v>
      </c>
      <c r="E25" s="16" t="s">
        <v>19</v>
      </c>
      <c r="F25" s="17">
        <v>13</v>
      </c>
    </row>
    <row r="26" spans="1:6" ht="46.5">
      <c r="A26" s="18" t="s">
        <v>20</v>
      </c>
      <c r="B26" s="16" t="s">
        <v>10</v>
      </c>
      <c r="C26" s="16" t="s">
        <v>15</v>
      </c>
      <c r="D26" s="16" t="s">
        <v>132</v>
      </c>
      <c r="E26" s="16" t="s">
        <v>21</v>
      </c>
      <c r="F26" s="17">
        <v>100</v>
      </c>
    </row>
    <row r="27" spans="1:6" ht="15">
      <c r="A27" s="18" t="s">
        <v>22</v>
      </c>
      <c r="B27" s="16" t="s">
        <v>10</v>
      </c>
      <c r="C27" s="16" t="s">
        <v>15</v>
      </c>
      <c r="D27" s="16" t="s">
        <v>132</v>
      </c>
      <c r="E27" s="16" t="s">
        <v>23</v>
      </c>
      <c r="F27" s="17">
        <v>25</v>
      </c>
    </row>
    <row r="28" spans="1:6" ht="46.5">
      <c r="A28" s="15" t="s">
        <v>137</v>
      </c>
      <c r="B28" s="16" t="s">
        <v>10</v>
      </c>
      <c r="C28" s="16" t="s">
        <v>15</v>
      </c>
      <c r="D28" s="16" t="s">
        <v>138</v>
      </c>
      <c r="E28" s="16"/>
      <c r="F28" s="19">
        <f>SUM(F29)</f>
        <v>100</v>
      </c>
    </row>
    <row r="29" spans="1:6" ht="15">
      <c r="A29" s="18" t="s">
        <v>128</v>
      </c>
      <c r="B29" s="16" t="s">
        <v>10</v>
      </c>
      <c r="C29" s="16" t="s">
        <v>15</v>
      </c>
      <c r="D29" s="16" t="s">
        <v>138</v>
      </c>
      <c r="E29" s="16" t="s">
        <v>127</v>
      </c>
      <c r="F29" s="19">
        <v>100</v>
      </c>
    </row>
    <row r="30" spans="1:6" ht="46.5">
      <c r="A30" s="15" t="s">
        <v>73</v>
      </c>
      <c r="B30" s="16" t="s">
        <v>10</v>
      </c>
      <c r="C30" s="16" t="s">
        <v>74</v>
      </c>
      <c r="D30" s="16"/>
      <c r="E30" s="16"/>
      <c r="F30" s="19">
        <f>SUM(F31)</f>
        <v>4075</v>
      </c>
    </row>
    <row r="31" spans="1:6" ht="30.75">
      <c r="A31" s="15" t="s">
        <v>36</v>
      </c>
      <c r="B31" s="16" t="s">
        <v>10</v>
      </c>
      <c r="C31" s="16" t="s">
        <v>74</v>
      </c>
      <c r="D31" s="16" t="s">
        <v>130</v>
      </c>
      <c r="E31" s="20"/>
      <c r="F31" s="21">
        <f>SUM(F32:F36)</f>
        <v>4075</v>
      </c>
    </row>
    <row r="32" spans="1:6" ht="30.75">
      <c r="A32" s="15" t="s">
        <v>131</v>
      </c>
      <c r="B32" s="16" t="s">
        <v>10</v>
      </c>
      <c r="C32" s="16" t="s">
        <v>74</v>
      </c>
      <c r="D32" s="16" t="s">
        <v>132</v>
      </c>
      <c r="E32" s="20">
        <v>121</v>
      </c>
      <c r="F32" s="21">
        <v>2965</v>
      </c>
    </row>
    <row r="33" spans="1:6" ht="62.25">
      <c r="A33" s="15" t="s">
        <v>134</v>
      </c>
      <c r="B33" s="16" t="s">
        <v>10</v>
      </c>
      <c r="C33" s="16" t="s">
        <v>74</v>
      </c>
      <c r="D33" s="16" t="s">
        <v>132</v>
      </c>
      <c r="E33" s="20">
        <v>129</v>
      </c>
      <c r="F33" s="21">
        <v>895</v>
      </c>
    </row>
    <row r="34" spans="1:6" ht="30.75">
      <c r="A34" s="18" t="s">
        <v>18</v>
      </c>
      <c r="B34" s="16" t="s">
        <v>10</v>
      </c>
      <c r="C34" s="16" t="s">
        <v>74</v>
      </c>
      <c r="D34" s="16" t="s">
        <v>132</v>
      </c>
      <c r="E34" s="20">
        <v>242</v>
      </c>
      <c r="F34" s="21">
        <v>110</v>
      </c>
    </row>
    <row r="35" spans="1:6" ht="46.5">
      <c r="A35" s="18" t="s">
        <v>20</v>
      </c>
      <c r="B35" s="16" t="s">
        <v>10</v>
      </c>
      <c r="C35" s="16" t="s">
        <v>74</v>
      </c>
      <c r="D35" s="16" t="s">
        <v>132</v>
      </c>
      <c r="E35" s="20">
        <v>244</v>
      </c>
      <c r="F35" s="21">
        <v>55</v>
      </c>
    </row>
    <row r="36" spans="1:6" ht="15">
      <c r="A36" s="18" t="s">
        <v>22</v>
      </c>
      <c r="B36" s="16" t="s">
        <v>10</v>
      </c>
      <c r="C36" s="16" t="s">
        <v>74</v>
      </c>
      <c r="D36" s="16" t="s">
        <v>132</v>
      </c>
      <c r="E36" s="20">
        <v>852</v>
      </c>
      <c r="F36" s="21">
        <v>50</v>
      </c>
    </row>
    <row r="37" spans="1:6" ht="15">
      <c r="A37" s="18" t="s">
        <v>25</v>
      </c>
      <c r="B37" s="16" t="s">
        <v>10</v>
      </c>
      <c r="C37" s="16" t="s">
        <v>26</v>
      </c>
      <c r="D37" s="16"/>
      <c r="E37" s="16"/>
      <c r="F37" s="17">
        <f>SUM(F38)</f>
        <v>100</v>
      </c>
    </row>
    <row r="38" spans="1:6" ht="30.75">
      <c r="A38" s="15" t="s">
        <v>36</v>
      </c>
      <c r="B38" s="16" t="s">
        <v>10</v>
      </c>
      <c r="C38" s="16" t="s">
        <v>26</v>
      </c>
      <c r="D38" s="16" t="s">
        <v>130</v>
      </c>
      <c r="E38" s="16"/>
      <c r="F38" s="17">
        <f>SUM(F39)</f>
        <v>100</v>
      </c>
    </row>
    <row r="39" spans="1:6" ht="30.75">
      <c r="A39" s="15" t="s">
        <v>27</v>
      </c>
      <c r="B39" s="16" t="s">
        <v>10</v>
      </c>
      <c r="C39" s="16" t="s">
        <v>26</v>
      </c>
      <c r="D39" s="16" t="s">
        <v>139</v>
      </c>
      <c r="E39" s="16"/>
      <c r="F39" s="17">
        <f>SUM(F40)</f>
        <v>100</v>
      </c>
    </row>
    <row r="40" spans="1:6" ht="15">
      <c r="A40" s="15" t="s">
        <v>28</v>
      </c>
      <c r="B40" s="16" t="s">
        <v>10</v>
      </c>
      <c r="C40" s="16" t="s">
        <v>26</v>
      </c>
      <c r="D40" s="16" t="s">
        <v>139</v>
      </c>
      <c r="E40" s="16" t="s">
        <v>29</v>
      </c>
      <c r="F40" s="17">
        <v>100</v>
      </c>
    </row>
    <row r="41" spans="1:6" ht="15">
      <c r="A41" s="18" t="s">
        <v>30</v>
      </c>
      <c r="B41" s="16" t="s">
        <v>10</v>
      </c>
      <c r="C41" s="16" t="s">
        <v>31</v>
      </c>
      <c r="D41" s="16"/>
      <c r="E41" s="16"/>
      <c r="F41" s="17">
        <f>SUM(F42,F74,F79,F81)</f>
        <v>14840.446</v>
      </c>
    </row>
    <row r="42" spans="1:6" ht="30.75">
      <c r="A42" s="15" t="s">
        <v>36</v>
      </c>
      <c r="B42" s="16" t="s">
        <v>10</v>
      </c>
      <c r="C42" s="16" t="s">
        <v>31</v>
      </c>
      <c r="D42" s="16" t="s">
        <v>130</v>
      </c>
      <c r="E42" s="20"/>
      <c r="F42" s="21">
        <f>SUM(F43,F50,F53,F60,F62,F65,F68,F71)</f>
        <v>14188.356</v>
      </c>
    </row>
    <row r="43" spans="1:6" ht="30.75">
      <c r="A43" s="15" t="s">
        <v>131</v>
      </c>
      <c r="B43" s="16" t="s">
        <v>10</v>
      </c>
      <c r="C43" s="16" t="s">
        <v>31</v>
      </c>
      <c r="D43" s="16" t="s">
        <v>132</v>
      </c>
      <c r="E43" s="16"/>
      <c r="F43" s="17">
        <f>SUM(F44:F49)</f>
        <v>1633</v>
      </c>
    </row>
    <row r="44" spans="1:6" ht="30.75">
      <c r="A44" s="15" t="s">
        <v>133</v>
      </c>
      <c r="B44" s="16" t="s">
        <v>10</v>
      </c>
      <c r="C44" s="16" t="s">
        <v>31</v>
      </c>
      <c r="D44" s="16" t="s">
        <v>132</v>
      </c>
      <c r="E44" s="16" t="s">
        <v>13</v>
      </c>
      <c r="F44" s="17">
        <v>1180</v>
      </c>
    </row>
    <row r="45" spans="1:6" ht="46.5">
      <c r="A45" s="15" t="s">
        <v>16</v>
      </c>
      <c r="B45" s="16" t="s">
        <v>10</v>
      </c>
      <c r="C45" s="16" t="s">
        <v>31</v>
      </c>
      <c r="D45" s="16" t="s">
        <v>132</v>
      </c>
      <c r="E45" s="16" t="s">
        <v>17</v>
      </c>
      <c r="F45" s="17"/>
    </row>
    <row r="46" spans="1:6" ht="62.25">
      <c r="A46" s="15" t="s">
        <v>134</v>
      </c>
      <c r="B46" s="16" t="s">
        <v>10</v>
      </c>
      <c r="C46" s="16" t="s">
        <v>31</v>
      </c>
      <c r="D46" s="16" t="s">
        <v>132</v>
      </c>
      <c r="E46" s="16" t="s">
        <v>135</v>
      </c>
      <c r="F46" s="17">
        <v>355</v>
      </c>
    </row>
    <row r="47" spans="1:6" ht="30.75">
      <c r="A47" s="18" t="s">
        <v>18</v>
      </c>
      <c r="B47" s="16" t="s">
        <v>10</v>
      </c>
      <c r="C47" s="16" t="s">
        <v>31</v>
      </c>
      <c r="D47" s="16" t="s">
        <v>132</v>
      </c>
      <c r="E47" s="16" t="s">
        <v>19</v>
      </c>
      <c r="F47" s="17">
        <v>35</v>
      </c>
    </row>
    <row r="48" spans="1:6" ht="46.5">
      <c r="A48" s="18" t="s">
        <v>20</v>
      </c>
      <c r="B48" s="16" t="s">
        <v>10</v>
      </c>
      <c r="C48" s="16" t="s">
        <v>31</v>
      </c>
      <c r="D48" s="16" t="s">
        <v>132</v>
      </c>
      <c r="E48" s="16" t="s">
        <v>21</v>
      </c>
      <c r="F48" s="17">
        <v>43</v>
      </c>
    </row>
    <row r="49" spans="1:6" ht="15">
      <c r="A49" s="18" t="s">
        <v>22</v>
      </c>
      <c r="B49" s="16" t="s">
        <v>10</v>
      </c>
      <c r="C49" s="16" t="s">
        <v>31</v>
      </c>
      <c r="D49" s="16" t="s">
        <v>132</v>
      </c>
      <c r="E49" s="16" t="s">
        <v>23</v>
      </c>
      <c r="F49" s="17">
        <v>20</v>
      </c>
    </row>
    <row r="50" spans="1:6" ht="46.5">
      <c r="A50" s="18" t="s">
        <v>83</v>
      </c>
      <c r="B50" s="16" t="s">
        <v>10</v>
      </c>
      <c r="C50" s="16" t="s">
        <v>31</v>
      </c>
      <c r="D50" s="20" t="s">
        <v>203</v>
      </c>
      <c r="E50" s="20"/>
      <c r="F50" s="21">
        <f>SUM(F51:F52)</f>
        <v>65</v>
      </c>
    </row>
    <row r="51" spans="1:6" ht="46.5">
      <c r="A51" s="18" t="s">
        <v>20</v>
      </c>
      <c r="B51" s="16" t="s">
        <v>10</v>
      </c>
      <c r="C51" s="16" t="s">
        <v>31</v>
      </c>
      <c r="D51" s="20" t="s">
        <v>203</v>
      </c>
      <c r="E51" s="20">
        <v>244</v>
      </c>
      <c r="F51" s="21">
        <v>60</v>
      </c>
    </row>
    <row r="52" spans="1:6" ht="15">
      <c r="A52" s="18" t="s">
        <v>22</v>
      </c>
      <c r="B52" s="16" t="s">
        <v>10</v>
      </c>
      <c r="C52" s="16" t="s">
        <v>31</v>
      </c>
      <c r="D52" s="20" t="s">
        <v>203</v>
      </c>
      <c r="E52" s="20">
        <v>852</v>
      </c>
      <c r="F52" s="21">
        <v>5</v>
      </c>
    </row>
    <row r="53" spans="1:6" ht="30.75">
      <c r="A53" s="15" t="s">
        <v>32</v>
      </c>
      <c r="B53" s="16" t="s">
        <v>10</v>
      </c>
      <c r="C53" s="16" t="s">
        <v>31</v>
      </c>
      <c r="D53" s="16" t="s">
        <v>140</v>
      </c>
      <c r="E53" s="16"/>
      <c r="F53" s="17">
        <f>SUM(F54:F59)</f>
        <v>10932.1</v>
      </c>
    </row>
    <row r="54" spans="1:6" ht="15">
      <c r="A54" s="15" t="s">
        <v>141</v>
      </c>
      <c r="B54" s="16" t="s">
        <v>10</v>
      </c>
      <c r="C54" s="16" t="s">
        <v>31</v>
      </c>
      <c r="D54" s="16" t="s">
        <v>140</v>
      </c>
      <c r="E54" s="16" t="s">
        <v>33</v>
      </c>
      <c r="F54" s="17">
        <f>3285+3420</f>
        <v>6705</v>
      </c>
    </row>
    <row r="55" spans="1:6" ht="30.75">
      <c r="A55" s="15" t="s">
        <v>34</v>
      </c>
      <c r="B55" s="16" t="s">
        <v>10</v>
      </c>
      <c r="C55" s="16" t="s">
        <v>31</v>
      </c>
      <c r="D55" s="16" t="s">
        <v>140</v>
      </c>
      <c r="E55" s="16" t="s">
        <v>35</v>
      </c>
      <c r="F55" s="17">
        <v>1</v>
      </c>
    </row>
    <row r="56" spans="1:6" ht="62.25">
      <c r="A56" s="15" t="s">
        <v>142</v>
      </c>
      <c r="B56" s="16" t="s">
        <v>10</v>
      </c>
      <c r="C56" s="16" t="s">
        <v>31</v>
      </c>
      <c r="D56" s="16" t="s">
        <v>140</v>
      </c>
      <c r="E56" s="16" t="s">
        <v>143</v>
      </c>
      <c r="F56" s="17">
        <f>990+950</f>
        <v>1940</v>
      </c>
    </row>
    <row r="57" spans="1:6" ht="30.75">
      <c r="A57" s="18" t="s">
        <v>18</v>
      </c>
      <c r="B57" s="16" t="s">
        <v>10</v>
      </c>
      <c r="C57" s="16" t="s">
        <v>31</v>
      </c>
      <c r="D57" s="16" t="s">
        <v>140</v>
      </c>
      <c r="E57" s="16" t="s">
        <v>19</v>
      </c>
      <c r="F57" s="17">
        <f>264+290+1</f>
        <v>555</v>
      </c>
    </row>
    <row r="58" spans="1:6" ht="46.5">
      <c r="A58" s="18" t="s">
        <v>20</v>
      </c>
      <c r="B58" s="16" t="s">
        <v>10</v>
      </c>
      <c r="C58" s="16" t="s">
        <v>31</v>
      </c>
      <c r="D58" s="16" t="s">
        <v>140</v>
      </c>
      <c r="E58" s="16" t="s">
        <v>21</v>
      </c>
      <c r="F58" s="17">
        <f>1640+21.1</f>
        <v>1661.1</v>
      </c>
    </row>
    <row r="59" spans="1:6" ht="15">
      <c r="A59" s="18" t="s">
        <v>22</v>
      </c>
      <c r="B59" s="16" t="s">
        <v>10</v>
      </c>
      <c r="C59" s="16" t="s">
        <v>31</v>
      </c>
      <c r="D59" s="16" t="s">
        <v>140</v>
      </c>
      <c r="E59" s="16" t="s">
        <v>23</v>
      </c>
      <c r="F59" s="17">
        <f>60+10</f>
        <v>70</v>
      </c>
    </row>
    <row r="60" spans="1:6" ht="62.25">
      <c r="A60" s="15" t="s">
        <v>144</v>
      </c>
      <c r="B60" s="16" t="s">
        <v>10</v>
      </c>
      <c r="C60" s="16" t="s">
        <v>31</v>
      </c>
      <c r="D60" s="16" t="s">
        <v>145</v>
      </c>
      <c r="E60" s="16"/>
      <c r="F60" s="17">
        <f>SUM(F61)</f>
        <v>8.3</v>
      </c>
    </row>
    <row r="61" spans="1:6" ht="46.5">
      <c r="A61" s="18" t="s">
        <v>20</v>
      </c>
      <c r="B61" s="16" t="s">
        <v>10</v>
      </c>
      <c r="C61" s="16" t="s">
        <v>31</v>
      </c>
      <c r="D61" s="16" t="s">
        <v>145</v>
      </c>
      <c r="E61" s="16" t="s">
        <v>21</v>
      </c>
      <c r="F61" s="17">
        <v>8.3</v>
      </c>
    </row>
    <row r="62" spans="1:6" ht="124.5">
      <c r="A62" s="23" t="s">
        <v>146</v>
      </c>
      <c r="B62" s="16" t="s">
        <v>10</v>
      </c>
      <c r="C62" s="16" t="s">
        <v>31</v>
      </c>
      <c r="D62" s="16" t="s">
        <v>147</v>
      </c>
      <c r="E62" s="16"/>
      <c r="F62" s="17">
        <f>SUM(F63:F64)</f>
        <v>740.7</v>
      </c>
    </row>
    <row r="63" spans="1:6" ht="30.75">
      <c r="A63" s="15" t="s">
        <v>133</v>
      </c>
      <c r="B63" s="16" t="s">
        <v>10</v>
      </c>
      <c r="C63" s="16" t="s">
        <v>31</v>
      </c>
      <c r="D63" s="16" t="s">
        <v>147</v>
      </c>
      <c r="E63" s="16" t="s">
        <v>13</v>
      </c>
      <c r="F63" s="17">
        <v>568.9</v>
      </c>
    </row>
    <row r="64" spans="1:6" ht="62.25">
      <c r="A64" s="15" t="s">
        <v>134</v>
      </c>
      <c r="B64" s="16" t="s">
        <v>10</v>
      </c>
      <c r="C64" s="16" t="s">
        <v>31</v>
      </c>
      <c r="D64" s="16" t="s">
        <v>147</v>
      </c>
      <c r="E64" s="16" t="s">
        <v>135</v>
      </c>
      <c r="F64" s="17">
        <v>171.8</v>
      </c>
    </row>
    <row r="65" spans="1:6" ht="78">
      <c r="A65" s="15" t="s">
        <v>148</v>
      </c>
      <c r="B65" s="16" t="s">
        <v>10</v>
      </c>
      <c r="C65" s="16" t="s">
        <v>31</v>
      </c>
      <c r="D65" s="16" t="s">
        <v>149</v>
      </c>
      <c r="E65" s="16"/>
      <c r="F65" s="17">
        <f>SUM(F66:F67)</f>
        <v>543</v>
      </c>
    </row>
    <row r="66" spans="1:6" ht="30.75">
      <c r="A66" s="15" t="s">
        <v>133</v>
      </c>
      <c r="B66" s="16" t="s">
        <v>10</v>
      </c>
      <c r="C66" s="16" t="s">
        <v>31</v>
      </c>
      <c r="D66" s="16" t="s">
        <v>149</v>
      </c>
      <c r="E66" s="16" t="s">
        <v>13</v>
      </c>
      <c r="F66" s="17">
        <v>417</v>
      </c>
    </row>
    <row r="67" spans="1:6" ht="62.25">
      <c r="A67" s="15" t="s">
        <v>134</v>
      </c>
      <c r="B67" s="16" t="s">
        <v>10</v>
      </c>
      <c r="C67" s="16" t="s">
        <v>31</v>
      </c>
      <c r="D67" s="16" t="s">
        <v>149</v>
      </c>
      <c r="E67" s="16" t="s">
        <v>135</v>
      </c>
      <c r="F67" s="17">
        <v>126</v>
      </c>
    </row>
    <row r="68" spans="1:6" ht="124.5">
      <c r="A68" s="23" t="s">
        <v>37</v>
      </c>
      <c r="B68" s="16" t="s">
        <v>10</v>
      </c>
      <c r="C68" s="16" t="s">
        <v>31</v>
      </c>
      <c r="D68" s="16" t="s">
        <v>150</v>
      </c>
      <c r="E68" s="16"/>
      <c r="F68" s="17">
        <f>SUM(F69:F70)</f>
        <v>3.456</v>
      </c>
    </row>
    <row r="69" spans="1:6" ht="30.75">
      <c r="A69" s="15" t="s">
        <v>133</v>
      </c>
      <c r="B69" s="16" t="s">
        <v>10</v>
      </c>
      <c r="C69" s="16" t="s">
        <v>31</v>
      </c>
      <c r="D69" s="16" t="s">
        <v>150</v>
      </c>
      <c r="E69" s="16" t="s">
        <v>13</v>
      </c>
      <c r="F69" s="17">
        <v>2.654</v>
      </c>
    </row>
    <row r="70" spans="1:6" ht="62.25">
      <c r="A70" s="15" t="s">
        <v>134</v>
      </c>
      <c r="B70" s="16" t="s">
        <v>10</v>
      </c>
      <c r="C70" s="16" t="s">
        <v>31</v>
      </c>
      <c r="D70" s="16" t="s">
        <v>150</v>
      </c>
      <c r="E70" s="16" t="s">
        <v>135</v>
      </c>
      <c r="F70" s="17">
        <v>0.802</v>
      </c>
    </row>
    <row r="71" spans="1:6" ht="124.5">
      <c r="A71" s="23" t="s">
        <v>151</v>
      </c>
      <c r="B71" s="16" t="s">
        <v>10</v>
      </c>
      <c r="C71" s="16" t="s">
        <v>31</v>
      </c>
      <c r="D71" s="16" t="s">
        <v>152</v>
      </c>
      <c r="E71" s="16"/>
      <c r="F71" s="17">
        <f>SUM(F72:F73)</f>
        <v>262.8</v>
      </c>
    </row>
    <row r="72" spans="1:6" ht="30.75">
      <c r="A72" s="15" t="s">
        <v>133</v>
      </c>
      <c r="B72" s="16" t="s">
        <v>10</v>
      </c>
      <c r="C72" s="16" t="s">
        <v>31</v>
      </c>
      <c r="D72" s="16" t="s">
        <v>152</v>
      </c>
      <c r="E72" s="16" t="s">
        <v>13</v>
      </c>
      <c r="F72" s="17">
        <v>201.8</v>
      </c>
    </row>
    <row r="73" spans="1:6" ht="62.25">
      <c r="A73" s="15" t="s">
        <v>134</v>
      </c>
      <c r="B73" s="16" t="s">
        <v>10</v>
      </c>
      <c r="C73" s="16" t="s">
        <v>31</v>
      </c>
      <c r="D73" s="16" t="s">
        <v>152</v>
      </c>
      <c r="E73" s="16" t="s">
        <v>135</v>
      </c>
      <c r="F73" s="17">
        <v>61</v>
      </c>
    </row>
    <row r="74" spans="1:6" ht="30.75">
      <c r="A74" s="18" t="s">
        <v>38</v>
      </c>
      <c r="B74" s="16" t="s">
        <v>10</v>
      </c>
      <c r="C74" s="16" t="s">
        <v>31</v>
      </c>
      <c r="D74" s="20" t="s">
        <v>173</v>
      </c>
      <c r="E74" s="16"/>
      <c r="F74" s="17">
        <f>SUM(F75)</f>
        <v>2.09</v>
      </c>
    </row>
    <row r="75" spans="1:6" ht="62.25">
      <c r="A75" s="18" t="s">
        <v>75</v>
      </c>
      <c r="B75" s="16" t="s">
        <v>10</v>
      </c>
      <c r="C75" s="16" t="s">
        <v>31</v>
      </c>
      <c r="D75" s="20" t="s">
        <v>196</v>
      </c>
      <c r="E75" s="20"/>
      <c r="F75" s="21">
        <f>SUM(F76:F78)</f>
        <v>2.09</v>
      </c>
    </row>
    <row r="76" spans="1:6" ht="30.75">
      <c r="A76" s="15" t="s">
        <v>131</v>
      </c>
      <c r="B76" s="16" t="s">
        <v>10</v>
      </c>
      <c r="C76" s="16" t="s">
        <v>31</v>
      </c>
      <c r="D76" s="20" t="s">
        <v>196</v>
      </c>
      <c r="E76" s="20">
        <v>121</v>
      </c>
      <c r="F76" s="21">
        <v>1.5</v>
      </c>
    </row>
    <row r="77" spans="1:6" ht="62.25">
      <c r="A77" s="15" t="s">
        <v>134</v>
      </c>
      <c r="B77" s="16" t="s">
        <v>10</v>
      </c>
      <c r="C77" s="16" t="s">
        <v>31</v>
      </c>
      <c r="D77" s="20" t="s">
        <v>196</v>
      </c>
      <c r="E77" s="20">
        <v>129</v>
      </c>
      <c r="F77" s="21">
        <v>0.4</v>
      </c>
    </row>
    <row r="78" spans="1:6" ht="46.5">
      <c r="A78" s="18" t="s">
        <v>20</v>
      </c>
      <c r="B78" s="16" t="s">
        <v>10</v>
      </c>
      <c r="C78" s="16" t="s">
        <v>31</v>
      </c>
      <c r="D78" s="20" t="s">
        <v>196</v>
      </c>
      <c r="E78" s="20">
        <v>244</v>
      </c>
      <c r="F78" s="21">
        <v>0.19</v>
      </c>
    </row>
    <row r="79" spans="1:9" ht="78">
      <c r="A79" s="18" t="s">
        <v>76</v>
      </c>
      <c r="B79" s="16" t="s">
        <v>10</v>
      </c>
      <c r="C79" s="16" t="s">
        <v>31</v>
      </c>
      <c r="D79" s="20" t="s">
        <v>197</v>
      </c>
      <c r="E79" s="20"/>
      <c r="F79" s="21">
        <f>SUM(F80)</f>
        <v>600</v>
      </c>
      <c r="G79"/>
      <c r="H79"/>
      <c r="I79"/>
    </row>
    <row r="80" spans="1:9" ht="30.75">
      <c r="A80" s="18" t="s">
        <v>18</v>
      </c>
      <c r="B80" s="16" t="s">
        <v>10</v>
      </c>
      <c r="C80" s="16" t="s">
        <v>31</v>
      </c>
      <c r="D80" s="20" t="s">
        <v>197</v>
      </c>
      <c r="E80" s="20">
        <v>242</v>
      </c>
      <c r="F80" s="21">
        <v>600</v>
      </c>
      <c r="G80"/>
      <c r="H80"/>
      <c r="I80"/>
    </row>
    <row r="81" spans="1:6" ht="46.5">
      <c r="A81" s="15" t="s">
        <v>153</v>
      </c>
      <c r="B81" s="16" t="s">
        <v>10</v>
      </c>
      <c r="C81" s="16" t="s">
        <v>31</v>
      </c>
      <c r="D81" s="16" t="s">
        <v>154</v>
      </c>
      <c r="E81" s="16"/>
      <c r="F81" s="17">
        <f>SUM(F82)</f>
        <v>50</v>
      </c>
    </row>
    <row r="82" spans="1:6" ht="30.75">
      <c r="A82" s="15" t="s">
        <v>39</v>
      </c>
      <c r="B82" s="16" t="s">
        <v>10</v>
      </c>
      <c r="C82" s="16" t="s">
        <v>31</v>
      </c>
      <c r="D82" s="16" t="s">
        <v>155</v>
      </c>
      <c r="E82" s="16"/>
      <c r="F82" s="17">
        <f>SUM(F83)</f>
        <v>50</v>
      </c>
    </row>
    <row r="83" spans="1:6" ht="46.5">
      <c r="A83" s="15" t="s">
        <v>156</v>
      </c>
      <c r="B83" s="16" t="s">
        <v>10</v>
      </c>
      <c r="C83" s="16" t="s">
        <v>31</v>
      </c>
      <c r="D83" s="16" t="s">
        <v>157</v>
      </c>
      <c r="E83" s="16"/>
      <c r="F83" s="17">
        <f>SUM(F84)</f>
        <v>50</v>
      </c>
    </row>
    <row r="84" spans="1:6" ht="46.5">
      <c r="A84" s="18" t="s">
        <v>20</v>
      </c>
      <c r="B84" s="16" t="s">
        <v>10</v>
      </c>
      <c r="C84" s="16" t="s">
        <v>31</v>
      </c>
      <c r="D84" s="16" t="s">
        <v>157</v>
      </c>
      <c r="E84" s="16" t="s">
        <v>21</v>
      </c>
      <c r="F84" s="17">
        <v>50</v>
      </c>
    </row>
    <row r="85" spans="1:6" ht="30.75">
      <c r="A85" s="18" t="s">
        <v>40</v>
      </c>
      <c r="B85" s="16" t="s">
        <v>12</v>
      </c>
      <c r="C85" s="16"/>
      <c r="D85" s="16"/>
      <c r="E85" s="16"/>
      <c r="F85" s="17">
        <f>SUM(F86)</f>
        <v>1073.5</v>
      </c>
    </row>
    <row r="86" spans="1:6" ht="46.5">
      <c r="A86" s="15" t="s">
        <v>41</v>
      </c>
      <c r="B86" s="16" t="s">
        <v>12</v>
      </c>
      <c r="C86" s="16" t="s">
        <v>42</v>
      </c>
      <c r="D86" s="16"/>
      <c r="E86" s="16"/>
      <c r="F86" s="17">
        <f>SUM(F87)</f>
        <v>1073.5</v>
      </c>
    </row>
    <row r="87" spans="1:6" ht="30.75">
      <c r="A87" s="15" t="s">
        <v>36</v>
      </c>
      <c r="B87" s="16" t="s">
        <v>12</v>
      </c>
      <c r="C87" s="16" t="s">
        <v>42</v>
      </c>
      <c r="D87" s="16" t="s">
        <v>130</v>
      </c>
      <c r="E87" s="16"/>
      <c r="F87" s="17">
        <f>SUM(F88,F91)</f>
        <v>1073.5</v>
      </c>
    </row>
    <row r="88" spans="1:6" ht="30.75">
      <c r="A88" s="15" t="s">
        <v>43</v>
      </c>
      <c r="B88" s="16" t="s">
        <v>12</v>
      </c>
      <c r="C88" s="16" t="s">
        <v>42</v>
      </c>
      <c r="D88" s="16" t="s">
        <v>158</v>
      </c>
      <c r="E88" s="16"/>
      <c r="F88" s="17">
        <f>SUM(F89:F90)</f>
        <v>975</v>
      </c>
    </row>
    <row r="89" spans="1:9" ht="15">
      <c r="A89" s="15" t="s">
        <v>141</v>
      </c>
      <c r="B89" s="16" t="s">
        <v>12</v>
      </c>
      <c r="C89" s="16" t="s">
        <v>42</v>
      </c>
      <c r="D89" s="16" t="s">
        <v>158</v>
      </c>
      <c r="E89" s="20">
        <v>111</v>
      </c>
      <c r="F89" s="21">
        <v>750</v>
      </c>
      <c r="G89"/>
      <c r="H89"/>
      <c r="I89"/>
    </row>
    <row r="90" spans="1:9" ht="62.25">
      <c r="A90" s="15" t="s">
        <v>142</v>
      </c>
      <c r="B90" s="16" t="s">
        <v>12</v>
      </c>
      <c r="C90" s="16" t="s">
        <v>42</v>
      </c>
      <c r="D90" s="16" t="s">
        <v>158</v>
      </c>
      <c r="E90" s="20">
        <v>119</v>
      </c>
      <c r="F90" s="21">
        <v>225</v>
      </c>
      <c r="G90"/>
      <c r="H90"/>
      <c r="I90"/>
    </row>
    <row r="91" spans="1:9" ht="46.5">
      <c r="A91" s="18" t="s">
        <v>44</v>
      </c>
      <c r="B91" s="16" t="s">
        <v>12</v>
      </c>
      <c r="C91" s="16" t="s">
        <v>42</v>
      </c>
      <c r="D91" s="16" t="s">
        <v>159</v>
      </c>
      <c r="E91" s="20"/>
      <c r="F91" s="21">
        <f>SUM(F92:F93)</f>
        <v>98.5</v>
      </c>
      <c r="G91"/>
      <c r="H91"/>
      <c r="I91"/>
    </row>
    <row r="92" spans="1:9" ht="30.75">
      <c r="A92" s="18" t="s">
        <v>18</v>
      </c>
      <c r="B92" s="16" t="s">
        <v>12</v>
      </c>
      <c r="C92" s="16" t="s">
        <v>42</v>
      </c>
      <c r="D92" s="16" t="s">
        <v>159</v>
      </c>
      <c r="E92" s="20">
        <v>242</v>
      </c>
      <c r="F92" s="21">
        <v>50</v>
      </c>
      <c r="G92"/>
      <c r="H92"/>
      <c r="I92"/>
    </row>
    <row r="93" spans="1:9" ht="46.5">
      <c r="A93" s="18" t="s">
        <v>20</v>
      </c>
      <c r="B93" s="16" t="s">
        <v>12</v>
      </c>
      <c r="C93" s="16" t="s">
        <v>42</v>
      </c>
      <c r="D93" s="16" t="s">
        <v>159</v>
      </c>
      <c r="E93" s="20">
        <v>244</v>
      </c>
      <c r="F93" s="21">
        <v>48.5</v>
      </c>
      <c r="G93"/>
      <c r="H93"/>
      <c r="I93"/>
    </row>
    <row r="94" spans="1:9" ht="15">
      <c r="A94" s="18" t="s">
        <v>45</v>
      </c>
      <c r="B94" s="16" t="s">
        <v>15</v>
      </c>
      <c r="C94" s="16"/>
      <c r="D94" s="16"/>
      <c r="E94" s="20"/>
      <c r="F94" s="21">
        <f>SUM(F95,F103)</f>
        <v>10201.982</v>
      </c>
      <c r="G94"/>
      <c r="H94"/>
      <c r="I94"/>
    </row>
    <row r="95" spans="1:9" ht="15">
      <c r="A95" s="18" t="s">
        <v>46</v>
      </c>
      <c r="B95" s="16" t="s">
        <v>15</v>
      </c>
      <c r="C95" s="16" t="s">
        <v>47</v>
      </c>
      <c r="D95" s="20"/>
      <c r="E95" s="20"/>
      <c r="F95" s="21">
        <f>SUM(F96)</f>
        <v>2325.482</v>
      </c>
      <c r="G95"/>
      <c r="H95"/>
      <c r="I95"/>
    </row>
    <row r="96" spans="1:9" ht="30.75">
      <c r="A96" s="15" t="s">
        <v>36</v>
      </c>
      <c r="B96" s="16" t="s">
        <v>15</v>
      </c>
      <c r="C96" s="16" t="s">
        <v>47</v>
      </c>
      <c r="D96" s="16" t="s">
        <v>130</v>
      </c>
      <c r="E96" s="20"/>
      <c r="F96" s="21">
        <f>SUM(F97,F99,F101)</f>
        <v>2325.482</v>
      </c>
      <c r="G96"/>
      <c r="H96"/>
      <c r="I96"/>
    </row>
    <row r="97" spans="1:9" ht="46.5">
      <c r="A97" s="18" t="s">
        <v>48</v>
      </c>
      <c r="B97" s="16" t="s">
        <v>15</v>
      </c>
      <c r="C97" s="16" t="s">
        <v>47</v>
      </c>
      <c r="D97" s="20" t="s">
        <v>160</v>
      </c>
      <c r="E97" s="20"/>
      <c r="F97" s="21">
        <f>SUM(F98)</f>
        <v>1680</v>
      </c>
      <c r="G97"/>
      <c r="H97"/>
      <c r="I97"/>
    </row>
    <row r="98" spans="1:9" ht="64.5" customHeight="1">
      <c r="A98" s="18" t="s">
        <v>49</v>
      </c>
      <c r="B98" s="16" t="s">
        <v>15</v>
      </c>
      <c r="C98" s="16" t="s">
        <v>47</v>
      </c>
      <c r="D98" s="20" t="s">
        <v>160</v>
      </c>
      <c r="E98" s="20">
        <v>611</v>
      </c>
      <c r="F98" s="21">
        <v>1680</v>
      </c>
      <c r="G98"/>
      <c r="H98"/>
      <c r="I98"/>
    </row>
    <row r="99" spans="1:9" ht="30.75">
      <c r="A99" s="18" t="s">
        <v>161</v>
      </c>
      <c r="B99" s="16" t="s">
        <v>15</v>
      </c>
      <c r="C99" s="16" t="s">
        <v>47</v>
      </c>
      <c r="D99" s="16" t="s">
        <v>162</v>
      </c>
      <c r="E99" s="20"/>
      <c r="F99" s="21">
        <f>SUM(F100)</f>
        <v>545.482</v>
      </c>
      <c r="G99"/>
      <c r="H99"/>
      <c r="I99"/>
    </row>
    <row r="100" spans="1:9" ht="46.5">
      <c r="A100" s="18" t="s">
        <v>20</v>
      </c>
      <c r="B100" s="16" t="s">
        <v>15</v>
      </c>
      <c r="C100" s="16" t="s">
        <v>47</v>
      </c>
      <c r="D100" s="16" t="s">
        <v>162</v>
      </c>
      <c r="E100" s="20">
        <v>244</v>
      </c>
      <c r="F100" s="21">
        <v>545.482</v>
      </c>
      <c r="G100"/>
      <c r="H100"/>
      <c r="I100"/>
    </row>
    <row r="101" spans="1:9" ht="46.5">
      <c r="A101" s="18" t="s">
        <v>163</v>
      </c>
      <c r="B101" s="16" t="s">
        <v>15</v>
      </c>
      <c r="C101" s="16" t="s">
        <v>47</v>
      </c>
      <c r="D101" s="20" t="s">
        <v>164</v>
      </c>
      <c r="E101" s="20"/>
      <c r="F101" s="21">
        <f>SUM(F102)</f>
        <v>100</v>
      </c>
      <c r="G101"/>
      <c r="H101"/>
      <c r="I101"/>
    </row>
    <row r="102" spans="1:9" ht="46.5">
      <c r="A102" s="18" t="s">
        <v>20</v>
      </c>
      <c r="B102" s="16" t="s">
        <v>15</v>
      </c>
      <c r="C102" s="16" t="s">
        <v>47</v>
      </c>
      <c r="D102" s="20" t="s">
        <v>164</v>
      </c>
      <c r="E102" s="20">
        <v>244</v>
      </c>
      <c r="F102" s="21">
        <v>100</v>
      </c>
      <c r="G102"/>
      <c r="H102"/>
      <c r="I102"/>
    </row>
    <row r="103" spans="1:9" ht="15">
      <c r="A103" s="18" t="s">
        <v>51</v>
      </c>
      <c r="B103" s="16" t="s">
        <v>15</v>
      </c>
      <c r="C103" s="16" t="s">
        <v>42</v>
      </c>
      <c r="D103" s="20"/>
      <c r="E103" s="20"/>
      <c r="F103" s="21">
        <f>SUM(F104)</f>
        <v>7876.5</v>
      </c>
      <c r="G103"/>
      <c r="H103"/>
      <c r="I103"/>
    </row>
    <row r="104" spans="1:9" ht="62.25">
      <c r="A104" s="18" t="s">
        <v>129</v>
      </c>
      <c r="B104" s="16" t="s">
        <v>15</v>
      </c>
      <c r="C104" s="16" t="s">
        <v>42</v>
      </c>
      <c r="D104" s="20" t="s">
        <v>198</v>
      </c>
      <c r="E104" s="20"/>
      <c r="F104" s="21">
        <f>SUM(F105,F107)</f>
        <v>7876.5</v>
      </c>
      <c r="G104"/>
      <c r="H104"/>
      <c r="I104"/>
    </row>
    <row r="105" spans="1:9" ht="30.75">
      <c r="A105" s="18" t="s">
        <v>52</v>
      </c>
      <c r="B105" s="16" t="s">
        <v>15</v>
      </c>
      <c r="C105" s="16" t="s">
        <v>42</v>
      </c>
      <c r="D105" s="20" t="s">
        <v>199</v>
      </c>
      <c r="E105" s="20"/>
      <c r="F105" s="21">
        <f>SUM(F106)</f>
        <v>6776.5</v>
      </c>
      <c r="G105"/>
      <c r="H105"/>
      <c r="I105"/>
    </row>
    <row r="106" spans="1:9" ht="62.25">
      <c r="A106" s="18" t="s">
        <v>78</v>
      </c>
      <c r="B106" s="16" t="s">
        <v>15</v>
      </c>
      <c r="C106" s="16" t="s">
        <v>42</v>
      </c>
      <c r="D106" s="20" t="s">
        <v>199</v>
      </c>
      <c r="E106" s="20">
        <v>521</v>
      </c>
      <c r="F106" s="21">
        <v>6776.5</v>
      </c>
      <c r="G106"/>
      <c r="H106"/>
      <c r="I106"/>
    </row>
    <row r="107" spans="1:9" ht="30.75">
      <c r="A107" s="18" t="s">
        <v>77</v>
      </c>
      <c r="B107" s="16" t="s">
        <v>15</v>
      </c>
      <c r="C107" s="16" t="s">
        <v>42</v>
      </c>
      <c r="D107" s="20" t="s">
        <v>200</v>
      </c>
      <c r="E107" s="20"/>
      <c r="F107" s="21">
        <f>SUM(F108)</f>
        <v>1100</v>
      </c>
      <c r="G107"/>
      <c r="H107"/>
      <c r="I107"/>
    </row>
    <row r="108" spans="1:9" ht="15">
      <c r="A108" s="18" t="s">
        <v>128</v>
      </c>
      <c r="B108" s="16" t="s">
        <v>15</v>
      </c>
      <c r="C108" s="16" t="s">
        <v>42</v>
      </c>
      <c r="D108" s="20" t="s">
        <v>200</v>
      </c>
      <c r="E108" s="20">
        <v>540</v>
      </c>
      <c r="F108" s="21">
        <v>1100</v>
      </c>
      <c r="G108"/>
      <c r="H108"/>
      <c r="I108"/>
    </row>
    <row r="109" spans="1:9" ht="15">
      <c r="A109" s="18" t="s">
        <v>53</v>
      </c>
      <c r="B109" s="16" t="s">
        <v>47</v>
      </c>
      <c r="C109" s="16"/>
      <c r="D109" s="20"/>
      <c r="E109" s="20"/>
      <c r="F109" s="21">
        <f>SUM(F110,F114)</f>
        <v>59</v>
      </c>
      <c r="G109"/>
      <c r="H109"/>
      <c r="I109"/>
    </row>
    <row r="110" spans="1:9" ht="15">
      <c r="A110" s="18" t="s">
        <v>165</v>
      </c>
      <c r="B110" s="16" t="s">
        <v>47</v>
      </c>
      <c r="C110" s="16" t="s">
        <v>10</v>
      </c>
      <c r="D110" s="20"/>
      <c r="E110" s="20"/>
      <c r="F110" s="21">
        <f>SUM(F111)</f>
        <v>50</v>
      </c>
      <c r="G110"/>
      <c r="H110"/>
      <c r="I110"/>
    </row>
    <row r="111" spans="1:9" ht="30.75">
      <c r="A111" s="15" t="s">
        <v>36</v>
      </c>
      <c r="B111" s="16" t="s">
        <v>47</v>
      </c>
      <c r="C111" s="16" t="s">
        <v>10</v>
      </c>
      <c r="D111" s="16" t="s">
        <v>130</v>
      </c>
      <c r="E111" s="20"/>
      <c r="F111" s="21">
        <f>SUM(F112)</f>
        <v>50</v>
      </c>
      <c r="G111"/>
      <c r="H111"/>
      <c r="I111"/>
    </row>
    <row r="112" spans="1:9" ht="30.75">
      <c r="A112" s="18" t="s">
        <v>166</v>
      </c>
      <c r="B112" s="16" t="s">
        <v>47</v>
      </c>
      <c r="C112" s="16" t="s">
        <v>10</v>
      </c>
      <c r="D112" s="20" t="s">
        <v>167</v>
      </c>
      <c r="E112" s="20"/>
      <c r="F112" s="21">
        <f>SUM(F113)</f>
        <v>50</v>
      </c>
      <c r="G112"/>
      <c r="H112"/>
      <c r="I112"/>
    </row>
    <row r="113" spans="1:9" ht="62.25">
      <c r="A113" s="18" t="s">
        <v>168</v>
      </c>
      <c r="B113" s="16" t="s">
        <v>47</v>
      </c>
      <c r="C113" s="16" t="s">
        <v>10</v>
      </c>
      <c r="D113" s="20" t="s">
        <v>167</v>
      </c>
      <c r="E113" s="20">
        <v>810</v>
      </c>
      <c r="F113" s="21">
        <v>50</v>
      </c>
      <c r="G113"/>
      <c r="H113"/>
      <c r="I113"/>
    </row>
    <row r="114" spans="1:9" ht="30.75">
      <c r="A114" s="18" t="s">
        <v>54</v>
      </c>
      <c r="B114" s="16" t="s">
        <v>47</v>
      </c>
      <c r="C114" s="16" t="s">
        <v>47</v>
      </c>
      <c r="D114" s="20"/>
      <c r="E114" s="20"/>
      <c r="F114" s="21">
        <f>SUM(F115)</f>
        <v>9</v>
      </c>
      <c r="G114"/>
      <c r="H114"/>
      <c r="I114"/>
    </row>
    <row r="115" spans="1:9" ht="30.75">
      <c r="A115" s="15" t="s">
        <v>36</v>
      </c>
      <c r="B115" s="16" t="s">
        <v>47</v>
      </c>
      <c r="C115" s="16" t="s">
        <v>47</v>
      </c>
      <c r="D115" s="16" t="s">
        <v>130</v>
      </c>
      <c r="E115" s="20"/>
      <c r="F115" s="21">
        <f>SUM(F116)</f>
        <v>9</v>
      </c>
      <c r="G115"/>
      <c r="H115"/>
      <c r="I115"/>
    </row>
    <row r="116" spans="1:9" ht="62.25">
      <c r="A116" s="18" t="s">
        <v>55</v>
      </c>
      <c r="B116" s="16" t="s">
        <v>47</v>
      </c>
      <c r="C116" s="16" t="s">
        <v>47</v>
      </c>
      <c r="D116" s="16" t="s">
        <v>169</v>
      </c>
      <c r="E116" s="20"/>
      <c r="F116" s="21">
        <f>SUM(F117:F119)</f>
        <v>9</v>
      </c>
      <c r="G116"/>
      <c r="H116"/>
      <c r="I116"/>
    </row>
    <row r="117" spans="1:9" ht="30.75">
      <c r="A117" s="15" t="s">
        <v>133</v>
      </c>
      <c r="B117" s="16" t="s">
        <v>47</v>
      </c>
      <c r="C117" s="16" t="s">
        <v>47</v>
      </c>
      <c r="D117" s="16" t="s">
        <v>169</v>
      </c>
      <c r="E117" s="20">
        <v>121</v>
      </c>
      <c r="F117" s="21">
        <v>4.6</v>
      </c>
      <c r="G117"/>
      <c r="H117"/>
      <c r="I117"/>
    </row>
    <row r="118" spans="1:9" ht="62.25">
      <c r="A118" s="15" t="s">
        <v>134</v>
      </c>
      <c r="B118" s="16" t="s">
        <v>47</v>
      </c>
      <c r="C118" s="16" t="s">
        <v>47</v>
      </c>
      <c r="D118" s="16" t="s">
        <v>169</v>
      </c>
      <c r="E118" s="20">
        <v>129</v>
      </c>
      <c r="F118" s="21">
        <v>1.4</v>
      </c>
      <c r="G118"/>
      <c r="H118"/>
      <c r="I118"/>
    </row>
    <row r="119" spans="1:9" ht="46.5">
      <c r="A119" s="18" t="s">
        <v>20</v>
      </c>
      <c r="B119" s="16" t="s">
        <v>47</v>
      </c>
      <c r="C119" s="16" t="s">
        <v>47</v>
      </c>
      <c r="D119" s="16" t="s">
        <v>169</v>
      </c>
      <c r="E119" s="20">
        <v>244</v>
      </c>
      <c r="F119" s="21">
        <v>3</v>
      </c>
      <c r="G119"/>
      <c r="H119"/>
      <c r="I119"/>
    </row>
    <row r="120" spans="1:9" ht="15">
      <c r="A120" s="18" t="s">
        <v>56</v>
      </c>
      <c r="B120" s="16" t="s">
        <v>57</v>
      </c>
      <c r="C120" s="16"/>
      <c r="D120" s="20"/>
      <c r="E120" s="20"/>
      <c r="F120" s="21">
        <f>SUM(F121,F138,F185,F194,F200)</f>
        <v>180592.5</v>
      </c>
      <c r="G120"/>
      <c r="H120"/>
      <c r="I120"/>
    </row>
    <row r="121" spans="1:6" ht="15">
      <c r="A121" s="18" t="s">
        <v>93</v>
      </c>
      <c r="B121" s="25" t="s">
        <v>57</v>
      </c>
      <c r="C121" s="25" t="s">
        <v>10</v>
      </c>
      <c r="D121" s="25"/>
      <c r="E121" s="25"/>
      <c r="F121" s="26">
        <f>SUM(F122,F130)</f>
        <v>24284.6</v>
      </c>
    </row>
    <row r="122" spans="1:6" ht="30.75">
      <c r="A122" s="15" t="s">
        <v>36</v>
      </c>
      <c r="B122" s="25" t="s">
        <v>57</v>
      </c>
      <c r="C122" s="25" t="s">
        <v>10</v>
      </c>
      <c r="D122" s="20" t="s">
        <v>130</v>
      </c>
      <c r="E122" s="20"/>
      <c r="F122" s="21">
        <f>SUM(F123)</f>
        <v>8914.2</v>
      </c>
    </row>
    <row r="123" spans="1:6" ht="15">
      <c r="A123" s="18" t="s">
        <v>94</v>
      </c>
      <c r="B123" s="25" t="s">
        <v>57</v>
      </c>
      <c r="C123" s="25" t="s">
        <v>10</v>
      </c>
      <c r="D123" s="20" t="s">
        <v>215</v>
      </c>
      <c r="E123" s="20"/>
      <c r="F123" s="21">
        <f>SUM(F124:F129)</f>
        <v>8914.2</v>
      </c>
    </row>
    <row r="124" spans="1:6" ht="15">
      <c r="A124" s="15" t="s">
        <v>141</v>
      </c>
      <c r="B124" s="25" t="s">
        <v>57</v>
      </c>
      <c r="C124" s="25" t="s">
        <v>10</v>
      </c>
      <c r="D124" s="20" t="s">
        <v>215</v>
      </c>
      <c r="E124" s="20">
        <v>111</v>
      </c>
      <c r="F124" s="21">
        <v>1940</v>
      </c>
    </row>
    <row r="125" spans="1:6" ht="62.25">
      <c r="A125" s="15" t="s">
        <v>142</v>
      </c>
      <c r="B125" s="25" t="s">
        <v>57</v>
      </c>
      <c r="C125" s="25" t="s">
        <v>10</v>
      </c>
      <c r="D125" s="20" t="s">
        <v>215</v>
      </c>
      <c r="E125" s="20">
        <v>119</v>
      </c>
      <c r="F125" s="21">
        <v>585</v>
      </c>
    </row>
    <row r="126" spans="1:6" ht="30.75">
      <c r="A126" s="18" t="s">
        <v>18</v>
      </c>
      <c r="B126" s="25" t="s">
        <v>57</v>
      </c>
      <c r="C126" s="25" t="s">
        <v>10</v>
      </c>
      <c r="D126" s="20" t="s">
        <v>215</v>
      </c>
      <c r="E126" s="20">
        <v>242</v>
      </c>
      <c r="F126" s="21">
        <v>20</v>
      </c>
    </row>
    <row r="127" spans="1:6" ht="46.5">
      <c r="A127" s="18" t="s">
        <v>20</v>
      </c>
      <c r="B127" s="25" t="s">
        <v>57</v>
      </c>
      <c r="C127" s="25" t="s">
        <v>10</v>
      </c>
      <c r="D127" s="20" t="s">
        <v>215</v>
      </c>
      <c r="E127" s="20">
        <v>244</v>
      </c>
      <c r="F127" s="21">
        <v>4449.2</v>
      </c>
    </row>
    <row r="128" spans="1:6" ht="78">
      <c r="A128" s="18" t="s">
        <v>49</v>
      </c>
      <c r="B128" s="25" t="s">
        <v>57</v>
      </c>
      <c r="C128" s="25" t="s">
        <v>10</v>
      </c>
      <c r="D128" s="20" t="s">
        <v>215</v>
      </c>
      <c r="E128" s="20">
        <v>611</v>
      </c>
      <c r="F128" s="21">
        <v>1850</v>
      </c>
    </row>
    <row r="129" spans="1:6" ht="15">
      <c r="A129" s="18" t="s">
        <v>22</v>
      </c>
      <c r="B129" s="25" t="s">
        <v>57</v>
      </c>
      <c r="C129" s="25" t="s">
        <v>10</v>
      </c>
      <c r="D129" s="20" t="s">
        <v>215</v>
      </c>
      <c r="E129" s="20">
        <v>852</v>
      </c>
      <c r="F129" s="21">
        <v>70</v>
      </c>
    </row>
    <row r="130" spans="1:6" ht="17.25" customHeight="1">
      <c r="A130" s="18" t="s">
        <v>38</v>
      </c>
      <c r="B130" s="25" t="s">
        <v>57</v>
      </c>
      <c r="C130" s="25" t="s">
        <v>10</v>
      </c>
      <c r="D130" s="20" t="s">
        <v>173</v>
      </c>
      <c r="E130" s="20"/>
      <c r="F130" s="21">
        <f>SUM(F131)</f>
        <v>15370.4</v>
      </c>
    </row>
    <row r="131" spans="1:6" ht="93">
      <c r="A131" s="18" t="s">
        <v>96</v>
      </c>
      <c r="B131" s="25" t="s">
        <v>57</v>
      </c>
      <c r="C131" s="25" t="s">
        <v>10</v>
      </c>
      <c r="D131" s="20" t="s">
        <v>216</v>
      </c>
      <c r="E131" s="20"/>
      <c r="F131" s="21">
        <f>SUM(F132:F137)</f>
        <v>15370.4</v>
      </c>
    </row>
    <row r="132" spans="1:6" ht="15">
      <c r="A132" s="15" t="s">
        <v>141</v>
      </c>
      <c r="B132" s="25" t="s">
        <v>57</v>
      </c>
      <c r="C132" s="25" t="s">
        <v>10</v>
      </c>
      <c r="D132" s="20" t="s">
        <v>216</v>
      </c>
      <c r="E132" s="20">
        <v>111</v>
      </c>
      <c r="F132" s="21">
        <v>7126</v>
      </c>
    </row>
    <row r="133" spans="1:6" ht="30.75">
      <c r="A133" s="15" t="s">
        <v>34</v>
      </c>
      <c r="B133" s="25" t="s">
        <v>57</v>
      </c>
      <c r="C133" s="25" t="s">
        <v>10</v>
      </c>
      <c r="D133" s="20" t="s">
        <v>216</v>
      </c>
      <c r="E133" s="20">
        <v>112</v>
      </c>
      <c r="F133" s="21">
        <v>42</v>
      </c>
    </row>
    <row r="134" spans="1:6" ht="62.25">
      <c r="A134" s="15" t="s">
        <v>142</v>
      </c>
      <c r="B134" s="25" t="s">
        <v>57</v>
      </c>
      <c r="C134" s="25" t="s">
        <v>10</v>
      </c>
      <c r="D134" s="20" t="s">
        <v>216</v>
      </c>
      <c r="E134" s="20">
        <v>119</v>
      </c>
      <c r="F134" s="21">
        <v>2151.4</v>
      </c>
    </row>
    <row r="135" spans="1:6" ht="30.75">
      <c r="A135" s="18" t="s">
        <v>18</v>
      </c>
      <c r="B135" s="25" t="s">
        <v>57</v>
      </c>
      <c r="C135" s="25" t="s">
        <v>10</v>
      </c>
      <c r="D135" s="20" t="s">
        <v>216</v>
      </c>
      <c r="E135" s="20">
        <v>242</v>
      </c>
      <c r="F135" s="21">
        <v>124</v>
      </c>
    </row>
    <row r="136" spans="1:6" ht="46.5">
      <c r="A136" s="18" t="s">
        <v>20</v>
      </c>
      <c r="B136" s="25" t="s">
        <v>57</v>
      </c>
      <c r="C136" s="25" t="s">
        <v>10</v>
      </c>
      <c r="D136" s="20" t="s">
        <v>216</v>
      </c>
      <c r="E136" s="20">
        <v>244</v>
      </c>
      <c r="F136" s="21">
        <v>840</v>
      </c>
    </row>
    <row r="137" spans="1:6" ht="66.75" customHeight="1">
      <c r="A137" s="18" t="s">
        <v>49</v>
      </c>
      <c r="B137" s="25" t="s">
        <v>57</v>
      </c>
      <c r="C137" s="25" t="s">
        <v>10</v>
      </c>
      <c r="D137" s="20" t="s">
        <v>216</v>
      </c>
      <c r="E137" s="20">
        <v>611</v>
      </c>
      <c r="F137" s="21">
        <v>5087</v>
      </c>
    </row>
    <row r="138" spans="1:6" ht="15">
      <c r="A138" s="18" t="s">
        <v>85</v>
      </c>
      <c r="B138" s="25" t="s">
        <v>57</v>
      </c>
      <c r="C138" s="25" t="s">
        <v>70</v>
      </c>
      <c r="D138" s="20"/>
      <c r="E138" s="20"/>
      <c r="F138" s="21">
        <f>SUM(F139,F146,F168,F172)</f>
        <v>141298.4</v>
      </c>
    </row>
    <row r="139" spans="1:6" ht="30.75">
      <c r="A139" s="15" t="s">
        <v>36</v>
      </c>
      <c r="B139" s="25" t="s">
        <v>57</v>
      </c>
      <c r="C139" s="25" t="s">
        <v>70</v>
      </c>
      <c r="D139" s="20" t="s">
        <v>130</v>
      </c>
      <c r="E139" s="20"/>
      <c r="F139" s="21">
        <f>SUM(F140)</f>
        <v>21081.5</v>
      </c>
    </row>
    <row r="140" spans="1:6" ht="30.75">
      <c r="A140" s="18" t="s">
        <v>97</v>
      </c>
      <c r="B140" s="25" t="s">
        <v>57</v>
      </c>
      <c r="C140" s="25" t="s">
        <v>70</v>
      </c>
      <c r="D140" s="20" t="s">
        <v>217</v>
      </c>
      <c r="E140" s="20"/>
      <c r="F140" s="21">
        <f>SUM(F141:F145)</f>
        <v>21081.5</v>
      </c>
    </row>
    <row r="141" spans="1:6" ht="15">
      <c r="A141" s="15" t="s">
        <v>141</v>
      </c>
      <c r="B141" s="25" t="s">
        <v>57</v>
      </c>
      <c r="C141" s="25" t="s">
        <v>70</v>
      </c>
      <c r="D141" s="20" t="s">
        <v>217</v>
      </c>
      <c r="E141" s="20">
        <v>111</v>
      </c>
      <c r="F141" s="21">
        <f>13217.9-10155.6</f>
        <v>3062.2999999999993</v>
      </c>
    </row>
    <row r="142" spans="1:6" ht="62.25">
      <c r="A142" s="15" t="s">
        <v>142</v>
      </c>
      <c r="B142" s="25" t="s">
        <v>57</v>
      </c>
      <c r="C142" s="25" t="s">
        <v>70</v>
      </c>
      <c r="D142" s="20" t="s">
        <v>217</v>
      </c>
      <c r="E142" s="20">
        <v>119</v>
      </c>
      <c r="F142" s="21">
        <v>4140</v>
      </c>
    </row>
    <row r="143" spans="1:6" ht="30.75">
      <c r="A143" s="18" t="s">
        <v>18</v>
      </c>
      <c r="B143" s="25" t="s">
        <v>57</v>
      </c>
      <c r="C143" s="25" t="s">
        <v>70</v>
      </c>
      <c r="D143" s="20" t="s">
        <v>217</v>
      </c>
      <c r="E143" s="20">
        <v>242</v>
      </c>
      <c r="F143" s="21">
        <v>150</v>
      </c>
    </row>
    <row r="144" spans="1:6" ht="46.5">
      <c r="A144" s="18" t="s">
        <v>20</v>
      </c>
      <c r="B144" s="25" t="s">
        <v>57</v>
      </c>
      <c r="C144" s="25" t="s">
        <v>70</v>
      </c>
      <c r="D144" s="20" t="s">
        <v>217</v>
      </c>
      <c r="E144" s="20">
        <v>244</v>
      </c>
      <c r="F144" s="21">
        <v>13461.2</v>
      </c>
    </row>
    <row r="145" spans="1:6" ht="15">
      <c r="A145" s="18" t="s">
        <v>22</v>
      </c>
      <c r="B145" s="25" t="s">
        <v>57</v>
      </c>
      <c r="C145" s="25" t="s">
        <v>70</v>
      </c>
      <c r="D145" s="20" t="s">
        <v>217</v>
      </c>
      <c r="E145" s="20">
        <v>852</v>
      </c>
      <c r="F145" s="21">
        <v>268</v>
      </c>
    </row>
    <row r="146" spans="1:6" ht="20.25" customHeight="1">
      <c r="A146" s="18" t="s">
        <v>38</v>
      </c>
      <c r="B146" s="25" t="s">
        <v>57</v>
      </c>
      <c r="C146" s="25" t="s">
        <v>70</v>
      </c>
      <c r="D146" s="20" t="s">
        <v>173</v>
      </c>
      <c r="E146" s="20"/>
      <c r="F146" s="21">
        <f>SUM(F147,F149,F156,F158,F162,F165)</f>
        <v>119578.5</v>
      </c>
    </row>
    <row r="147" spans="1:6" ht="195" customHeight="1">
      <c r="A147" s="18" t="s">
        <v>218</v>
      </c>
      <c r="B147" s="25" t="s">
        <v>57</v>
      </c>
      <c r="C147" s="25" t="s">
        <v>70</v>
      </c>
      <c r="D147" s="20" t="s">
        <v>219</v>
      </c>
      <c r="E147" s="20"/>
      <c r="F147" s="21">
        <f>SUM(F148)</f>
        <v>10155.6</v>
      </c>
    </row>
    <row r="148" spans="1:6" ht="15">
      <c r="A148" s="15" t="s">
        <v>141</v>
      </c>
      <c r="B148" s="25" t="s">
        <v>57</v>
      </c>
      <c r="C148" s="25" t="s">
        <v>70</v>
      </c>
      <c r="D148" s="20" t="s">
        <v>219</v>
      </c>
      <c r="E148" s="20">
        <v>111</v>
      </c>
      <c r="F148" s="21">
        <f>10155.6</f>
        <v>10155.6</v>
      </c>
    </row>
    <row r="149" spans="1:6" ht="140.25">
      <c r="A149" s="18" t="s">
        <v>98</v>
      </c>
      <c r="B149" s="25" t="s">
        <v>57</v>
      </c>
      <c r="C149" s="25" t="s">
        <v>70</v>
      </c>
      <c r="D149" s="20" t="s">
        <v>220</v>
      </c>
      <c r="E149" s="20"/>
      <c r="F149" s="21">
        <f>SUM(F150:F155)</f>
        <v>108436.5</v>
      </c>
    </row>
    <row r="150" spans="1:6" ht="15">
      <c r="A150" s="15" t="s">
        <v>141</v>
      </c>
      <c r="B150" s="25" t="s">
        <v>57</v>
      </c>
      <c r="C150" s="25" t="s">
        <v>70</v>
      </c>
      <c r="D150" s="20" t="s">
        <v>220</v>
      </c>
      <c r="E150" s="20">
        <v>111</v>
      </c>
      <c r="F150" s="21">
        <v>76007.2</v>
      </c>
    </row>
    <row r="151" spans="1:6" ht="30.75">
      <c r="A151" s="15" t="s">
        <v>34</v>
      </c>
      <c r="B151" s="25" t="s">
        <v>57</v>
      </c>
      <c r="C151" s="25" t="s">
        <v>70</v>
      </c>
      <c r="D151" s="20" t="s">
        <v>220</v>
      </c>
      <c r="E151" s="20">
        <v>112</v>
      </c>
      <c r="F151" s="21">
        <v>490</v>
      </c>
    </row>
    <row r="152" spans="1:6" ht="62.25">
      <c r="A152" s="15" t="s">
        <v>142</v>
      </c>
      <c r="B152" s="25" t="s">
        <v>57</v>
      </c>
      <c r="C152" s="25" t="s">
        <v>70</v>
      </c>
      <c r="D152" s="20" t="s">
        <v>220</v>
      </c>
      <c r="E152" s="20">
        <v>119</v>
      </c>
      <c r="F152" s="21">
        <v>22954.3</v>
      </c>
    </row>
    <row r="153" spans="1:6" ht="30.75">
      <c r="A153" s="18" t="s">
        <v>18</v>
      </c>
      <c r="B153" s="25" t="s">
        <v>57</v>
      </c>
      <c r="C153" s="25" t="s">
        <v>70</v>
      </c>
      <c r="D153" s="20" t="s">
        <v>220</v>
      </c>
      <c r="E153" s="20">
        <v>242</v>
      </c>
      <c r="F153" s="21">
        <v>1220</v>
      </c>
    </row>
    <row r="154" spans="1:6" ht="46.5">
      <c r="A154" s="18" t="s">
        <v>20</v>
      </c>
      <c r="B154" s="25" t="s">
        <v>57</v>
      </c>
      <c r="C154" s="25" t="s">
        <v>70</v>
      </c>
      <c r="D154" s="20" t="s">
        <v>220</v>
      </c>
      <c r="E154" s="20">
        <v>244</v>
      </c>
      <c r="F154" s="21">
        <v>7515</v>
      </c>
    </row>
    <row r="155" spans="1:6" ht="15">
      <c r="A155" s="18" t="s">
        <v>22</v>
      </c>
      <c r="B155" s="25" t="s">
        <v>57</v>
      </c>
      <c r="C155" s="25" t="s">
        <v>70</v>
      </c>
      <c r="D155" s="20" t="s">
        <v>220</v>
      </c>
      <c r="E155" s="20">
        <v>852</v>
      </c>
      <c r="F155" s="21">
        <v>250</v>
      </c>
    </row>
    <row r="156" spans="1:6" ht="124.5">
      <c r="A156" s="18" t="s">
        <v>95</v>
      </c>
      <c r="B156" s="25" t="s">
        <v>57</v>
      </c>
      <c r="C156" s="25" t="s">
        <v>70</v>
      </c>
      <c r="D156" s="20" t="s">
        <v>221</v>
      </c>
      <c r="E156" s="20"/>
      <c r="F156" s="21">
        <f>SUM(F157)</f>
        <v>175.7</v>
      </c>
    </row>
    <row r="157" spans="1:6" ht="46.5">
      <c r="A157" s="18" t="s">
        <v>20</v>
      </c>
      <c r="B157" s="25" t="s">
        <v>57</v>
      </c>
      <c r="C157" s="25" t="s">
        <v>70</v>
      </c>
      <c r="D157" s="20" t="s">
        <v>221</v>
      </c>
      <c r="E157" s="20">
        <v>244</v>
      </c>
      <c r="F157" s="21">
        <v>175.7</v>
      </c>
    </row>
    <row r="158" spans="1:6" ht="171">
      <c r="A158" s="18" t="s">
        <v>222</v>
      </c>
      <c r="B158" s="25" t="s">
        <v>57</v>
      </c>
      <c r="C158" s="25" t="s">
        <v>70</v>
      </c>
      <c r="D158" s="20" t="s">
        <v>223</v>
      </c>
      <c r="E158" s="20"/>
      <c r="F158" s="21">
        <f>SUM(F159:F161)</f>
        <v>23.5</v>
      </c>
    </row>
    <row r="159" spans="1:6" ht="15">
      <c r="A159" s="15" t="s">
        <v>141</v>
      </c>
      <c r="B159" s="25" t="s">
        <v>57</v>
      </c>
      <c r="C159" s="25" t="s">
        <v>70</v>
      </c>
      <c r="D159" s="20" t="s">
        <v>223</v>
      </c>
      <c r="E159" s="20">
        <v>111</v>
      </c>
      <c r="F159" s="21">
        <v>18</v>
      </c>
    </row>
    <row r="160" spans="1:6" ht="62.25">
      <c r="A160" s="15" t="s">
        <v>142</v>
      </c>
      <c r="B160" s="25" t="s">
        <v>57</v>
      </c>
      <c r="C160" s="25" t="s">
        <v>70</v>
      </c>
      <c r="D160" s="20" t="s">
        <v>223</v>
      </c>
      <c r="E160" s="20">
        <v>119</v>
      </c>
      <c r="F160" s="21">
        <v>5.4</v>
      </c>
    </row>
    <row r="161" spans="1:6" ht="46.5">
      <c r="A161" s="18" t="s">
        <v>20</v>
      </c>
      <c r="B161" s="25" t="s">
        <v>57</v>
      </c>
      <c r="C161" s="25" t="s">
        <v>70</v>
      </c>
      <c r="D161" s="20" t="s">
        <v>223</v>
      </c>
      <c r="E161" s="20">
        <v>244</v>
      </c>
      <c r="F161" s="21">
        <v>0.1</v>
      </c>
    </row>
    <row r="162" spans="1:6" ht="78">
      <c r="A162" s="18" t="s">
        <v>99</v>
      </c>
      <c r="B162" s="25" t="s">
        <v>57</v>
      </c>
      <c r="C162" s="25" t="s">
        <v>70</v>
      </c>
      <c r="D162" s="20" t="s">
        <v>224</v>
      </c>
      <c r="E162" s="20"/>
      <c r="F162" s="21">
        <f>SUM(F163:F164)</f>
        <v>223.5</v>
      </c>
    </row>
    <row r="163" spans="1:6" ht="46.5">
      <c r="A163" s="18" t="s">
        <v>20</v>
      </c>
      <c r="B163" s="25" t="s">
        <v>57</v>
      </c>
      <c r="C163" s="25" t="s">
        <v>70</v>
      </c>
      <c r="D163" s="20" t="s">
        <v>224</v>
      </c>
      <c r="E163" s="20">
        <v>244</v>
      </c>
      <c r="F163" s="21">
        <v>1.1</v>
      </c>
    </row>
    <row r="164" spans="1:6" ht="15">
      <c r="A164" s="18" t="s">
        <v>100</v>
      </c>
      <c r="B164" s="25" t="s">
        <v>57</v>
      </c>
      <c r="C164" s="25" t="s">
        <v>70</v>
      </c>
      <c r="D164" s="20" t="s">
        <v>224</v>
      </c>
      <c r="E164" s="20">
        <v>340</v>
      </c>
      <c r="F164" s="21">
        <v>222.4</v>
      </c>
    </row>
    <row r="165" spans="1:6" ht="140.25">
      <c r="A165" s="18" t="s">
        <v>101</v>
      </c>
      <c r="B165" s="25" t="s">
        <v>57</v>
      </c>
      <c r="C165" s="25" t="s">
        <v>70</v>
      </c>
      <c r="D165" s="20" t="s">
        <v>225</v>
      </c>
      <c r="E165" s="20"/>
      <c r="F165" s="21">
        <f>SUM(F166:F167)</f>
        <v>563.7</v>
      </c>
    </row>
    <row r="166" spans="1:6" ht="46.5">
      <c r="A166" s="18" t="s">
        <v>20</v>
      </c>
      <c r="B166" s="25" t="s">
        <v>57</v>
      </c>
      <c r="C166" s="25" t="s">
        <v>70</v>
      </c>
      <c r="D166" s="20" t="s">
        <v>225</v>
      </c>
      <c r="E166" s="20">
        <v>244</v>
      </c>
      <c r="F166" s="21">
        <v>551.7</v>
      </c>
    </row>
    <row r="167" spans="1:6" ht="78">
      <c r="A167" s="18" t="s">
        <v>49</v>
      </c>
      <c r="B167" s="25" t="s">
        <v>57</v>
      </c>
      <c r="C167" s="25" t="s">
        <v>70</v>
      </c>
      <c r="D167" s="20" t="s">
        <v>225</v>
      </c>
      <c r="E167" s="20">
        <v>611</v>
      </c>
      <c r="F167" s="21">
        <v>12</v>
      </c>
    </row>
    <row r="168" spans="1:6" ht="46.5">
      <c r="A168" s="18" t="s">
        <v>153</v>
      </c>
      <c r="B168" s="25" t="s">
        <v>57</v>
      </c>
      <c r="C168" s="25" t="s">
        <v>70</v>
      </c>
      <c r="D168" s="20" t="s">
        <v>154</v>
      </c>
      <c r="E168" s="20"/>
      <c r="F168" s="21">
        <f>SUM(F169)</f>
        <v>500</v>
      </c>
    </row>
    <row r="169" spans="1:6" ht="30.75">
      <c r="A169" s="18" t="s">
        <v>65</v>
      </c>
      <c r="B169" s="25" t="s">
        <v>57</v>
      </c>
      <c r="C169" s="25" t="s">
        <v>70</v>
      </c>
      <c r="D169" s="20" t="s">
        <v>177</v>
      </c>
      <c r="E169" s="20"/>
      <c r="F169" s="21">
        <f>SUM(F170)</f>
        <v>500</v>
      </c>
    </row>
    <row r="170" spans="1:6" ht="46.5">
      <c r="A170" s="18" t="s">
        <v>226</v>
      </c>
      <c r="B170" s="25" t="s">
        <v>57</v>
      </c>
      <c r="C170" s="25" t="s">
        <v>70</v>
      </c>
      <c r="D170" s="20" t="s">
        <v>227</v>
      </c>
      <c r="E170" s="20"/>
      <c r="F170" s="21">
        <f>SUM(F171)</f>
        <v>500</v>
      </c>
    </row>
    <row r="171" spans="1:6" ht="46.5">
      <c r="A171" s="18" t="s">
        <v>20</v>
      </c>
      <c r="B171" s="25" t="s">
        <v>57</v>
      </c>
      <c r="C171" s="25" t="s">
        <v>70</v>
      </c>
      <c r="D171" s="20" t="s">
        <v>227</v>
      </c>
      <c r="E171" s="20">
        <v>244</v>
      </c>
      <c r="F171" s="21">
        <v>500</v>
      </c>
    </row>
    <row r="172" spans="1:6" ht="78">
      <c r="A172" s="18" t="s">
        <v>228</v>
      </c>
      <c r="B172" s="25" t="s">
        <v>57</v>
      </c>
      <c r="C172" s="25" t="s">
        <v>70</v>
      </c>
      <c r="D172" s="20" t="s">
        <v>229</v>
      </c>
      <c r="E172" s="20"/>
      <c r="F172" s="21">
        <f>SUM(F173,F176,F178,F180,F182)</f>
        <v>138.4</v>
      </c>
    </row>
    <row r="173" spans="1:6" ht="46.5">
      <c r="A173" s="18" t="s">
        <v>102</v>
      </c>
      <c r="B173" s="25" t="s">
        <v>57</v>
      </c>
      <c r="C173" s="25" t="s">
        <v>70</v>
      </c>
      <c r="D173" s="20" t="s">
        <v>230</v>
      </c>
      <c r="E173" s="20"/>
      <c r="F173" s="21">
        <f>SUM(F174:F175)</f>
        <v>25</v>
      </c>
    </row>
    <row r="174" spans="1:6" ht="30.75">
      <c r="A174" s="15" t="s">
        <v>34</v>
      </c>
      <c r="B174" s="25" t="s">
        <v>57</v>
      </c>
      <c r="C174" s="25" t="s">
        <v>70</v>
      </c>
      <c r="D174" s="20" t="s">
        <v>230</v>
      </c>
      <c r="E174" s="20">
        <v>112</v>
      </c>
      <c r="F174" s="21">
        <v>5</v>
      </c>
    </row>
    <row r="175" spans="1:6" ht="46.5">
      <c r="A175" s="18" t="s">
        <v>20</v>
      </c>
      <c r="B175" s="25" t="s">
        <v>57</v>
      </c>
      <c r="C175" s="25" t="s">
        <v>70</v>
      </c>
      <c r="D175" s="20" t="s">
        <v>230</v>
      </c>
      <c r="E175" s="20">
        <v>244</v>
      </c>
      <c r="F175" s="21">
        <v>20</v>
      </c>
    </row>
    <row r="176" spans="1:6" ht="30.75">
      <c r="A176" s="18" t="s">
        <v>103</v>
      </c>
      <c r="B176" s="25" t="s">
        <v>57</v>
      </c>
      <c r="C176" s="25" t="s">
        <v>70</v>
      </c>
      <c r="D176" s="20" t="s">
        <v>231</v>
      </c>
      <c r="E176" s="20"/>
      <c r="F176" s="21">
        <f>SUM(F177)</f>
        <v>23</v>
      </c>
    </row>
    <row r="177" spans="1:6" ht="46.5">
      <c r="A177" s="18" t="s">
        <v>20</v>
      </c>
      <c r="B177" s="25" t="s">
        <v>57</v>
      </c>
      <c r="C177" s="25" t="s">
        <v>70</v>
      </c>
      <c r="D177" s="20" t="s">
        <v>231</v>
      </c>
      <c r="E177" s="20">
        <v>244</v>
      </c>
      <c r="F177" s="21">
        <v>23</v>
      </c>
    </row>
    <row r="178" spans="1:6" ht="30.75">
      <c r="A178" s="18" t="s">
        <v>104</v>
      </c>
      <c r="B178" s="25" t="s">
        <v>57</v>
      </c>
      <c r="C178" s="25" t="s">
        <v>70</v>
      </c>
      <c r="D178" s="20" t="s">
        <v>232</v>
      </c>
      <c r="E178" s="20"/>
      <c r="F178" s="21">
        <f>SUM(F179)</f>
        <v>20</v>
      </c>
    </row>
    <row r="179" spans="1:6" ht="46.5">
      <c r="A179" s="18" t="s">
        <v>20</v>
      </c>
      <c r="B179" s="25" t="s">
        <v>57</v>
      </c>
      <c r="C179" s="25" t="s">
        <v>70</v>
      </c>
      <c r="D179" s="20" t="s">
        <v>232</v>
      </c>
      <c r="E179" s="20">
        <v>244</v>
      </c>
      <c r="F179" s="21">
        <v>20</v>
      </c>
    </row>
    <row r="180" spans="1:6" ht="30.75">
      <c r="A180" s="18" t="s">
        <v>105</v>
      </c>
      <c r="B180" s="25" t="s">
        <v>57</v>
      </c>
      <c r="C180" s="25" t="s">
        <v>70</v>
      </c>
      <c r="D180" s="20" t="s">
        <v>233</v>
      </c>
      <c r="E180" s="20"/>
      <c r="F180" s="21">
        <f>SUM(F181)</f>
        <v>15</v>
      </c>
    </row>
    <row r="181" spans="1:6" ht="46.5">
      <c r="A181" s="18" t="s">
        <v>20</v>
      </c>
      <c r="B181" s="25" t="s">
        <v>57</v>
      </c>
      <c r="C181" s="25" t="s">
        <v>70</v>
      </c>
      <c r="D181" s="20" t="s">
        <v>233</v>
      </c>
      <c r="E181" s="20">
        <v>244</v>
      </c>
      <c r="F181" s="21">
        <v>15</v>
      </c>
    </row>
    <row r="182" spans="1:6" ht="15">
      <c r="A182" s="18" t="s">
        <v>108</v>
      </c>
      <c r="B182" s="25" t="s">
        <v>57</v>
      </c>
      <c r="C182" s="25" t="s">
        <v>70</v>
      </c>
      <c r="D182" s="20" t="s">
        <v>234</v>
      </c>
      <c r="E182" s="20"/>
      <c r="F182" s="21">
        <f>SUM(F183:F184)</f>
        <v>55.4</v>
      </c>
    </row>
    <row r="183" spans="1:6" ht="30.75">
      <c r="A183" s="15" t="s">
        <v>34</v>
      </c>
      <c r="B183" s="25" t="s">
        <v>57</v>
      </c>
      <c r="C183" s="25" t="s">
        <v>70</v>
      </c>
      <c r="D183" s="20" t="s">
        <v>234</v>
      </c>
      <c r="E183" s="20">
        <v>112</v>
      </c>
      <c r="F183" s="21">
        <v>36</v>
      </c>
    </row>
    <row r="184" spans="1:6" ht="46.5">
      <c r="A184" s="18" t="s">
        <v>66</v>
      </c>
      <c r="B184" s="25" t="s">
        <v>57</v>
      </c>
      <c r="C184" s="25" t="s">
        <v>70</v>
      </c>
      <c r="D184" s="20" t="s">
        <v>234</v>
      </c>
      <c r="E184" s="20">
        <v>321</v>
      </c>
      <c r="F184" s="21">
        <v>19.4</v>
      </c>
    </row>
    <row r="185" spans="1:9" ht="15">
      <c r="A185" s="18" t="s">
        <v>204</v>
      </c>
      <c r="B185" s="25" t="s">
        <v>57</v>
      </c>
      <c r="C185" s="25" t="s">
        <v>12</v>
      </c>
      <c r="D185" s="20"/>
      <c r="E185" s="20"/>
      <c r="F185" s="21">
        <f>SUM(F186)</f>
        <v>10144.5</v>
      </c>
      <c r="G185"/>
      <c r="H185"/>
      <c r="I185"/>
    </row>
    <row r="186" spans="1:9" ht="30.75">
      <c r="A186" s="15" t="s">
        <v>36</v>
      </c>
      <c r="B186" s="25" t="s">
        <v>57</v>
      </c>
      <c r="C186" s="25" t="s">
        <v>12</v>
      </c>
      <c r="D186" s="20" t="s">
        <v>130</v>
      </c>
      <c r="E186" s="20"/>
      <c r="F186" s="21">
        <f>SUM(F187)</f>
        <v>10144.5</v>
      </c>
      <c r="G186"/>
      <c r="H186"/>
      <c r="I186"/>
    </row>
    <row r="187" spans="1:9" ht="15">
      <c r="A187" s="18" t="s">
        <v>86</v>
      </c>
      <c r="B187" s="25" t="s">
        <v>57</v>
      </c>
      <c r="C187" s="25" t="s">
        <v>12</v>
      </c>
      <c r="D187" s="20" t="s">
        <v>235</v>
      </c>
      <c r="E187" s="20"/>
      <c r="F187" s="21">
        <f>SUM(F188:F193)</f>
        <v>10144.5</v>
      </c>
      <c r="G187"/>
      <c r="H187"/>
      <c r="I187"/>
    </row>
    <row r="188" spans="1:9" ht="15">
      <c r="A188" s="15" t="s">
        <v>141</v>
      </c>
      <c r="B188" s="25" t="s">
        <v>57</v>
      </c>
      <c r="C188" s="25" t="s">
        <v>12</v>
      </c>
      <c r="D188" s="20" t="s">
        <v>235</v>
      </c>
      <c r="E188" s="20">
        <v>111</v>
      </c>
      <c r="F188" s="21">
        <v>4860</v>
      </c>
      <c r="G188"/>
      <c r="H188"/>
      <c r="I188"/>
    </row>
    <row r="189" spans="1:9" ht="62.25">
      <c r="A189" s="15" t="s">
        <v>142</v>
      </c>
      <c r="B189" s="25" t="s">
        <v>57</v>
      </c>
      <c r="C189" s="25" t="s">
        <v>12</v>
      </c>
      <c r="D189" s="20" t="s">
        <v>235</v>
      </c>
      <c r="E189" s="20">
        <v>119</v>
      </c>
      <c r="F189" s="21">
        <v>1465</v>
      </c>
      <c r="G189"/>
      <c r="H189"/>
      <c r="I189"/>
    </row>
    <row r="190" spans="1:9" ht="30.75">
      <c r="A190" s="18" t="s">
        <v>18</v>
      </c>
      <c r="B190" s="25" t="s">
        <v>57</v>
      </c>
      <c r="C190" s="25" t="s">
        <v>12</v>
      </c>
      <c r="D190" s="20" t="s">
        <v>235</v>
      </c>
      <c r="E190" s="20">
        <v>242</v>
      </c>
      <c r="F190" s="21">
        <v>6.5</v>
      </c>
      <c r="G190"/>
      <c r="H190"/>
      <c r="I190"/>
    </row>
    <row r="191" spans="1:9" ht="46.5">
      <c r="A191" s="18" t="s">
        <v>20</v>
      </c>
      <c r="B191" s="25" t="s">
        <v>57</v>
      </c>
      <c r="C191" s="25" t="s">
        <v>12</v>
      </c>
      <c r="D191" s="20" t="s">
        <v>235</v>
      </c>
      <c r="E191" s="20">
        <v>244</v>
      </c>
      <c r="F191" s="21">
        <v>488</v>
      </c>
      <c r="G191"/>
      <c r="H191"/>
      <c r="I191"/>
    </row>
    <row r="192" spans="1:9" ht="66" customHeight="1">
      <c r="A192" s="18" t="s">
        <v>49</v>
      </c>
      <c r="B192" s="16" t="s">
        <v>57</v>
      </c>
      <c r="C192" s="16" t="s">
        <v>12</v>
      </c>
      <c r="D192" s="20" t="s">
        <v>205</v>
      </c>
      <c r="E192" s="20">
        <v>611</v>
      </c>
      <c r="F192" s="21">
        <v>3280</v>
      </c>
      <c r="G192"/>
      <c r="H192"/>
      <c r="I192"/>
    </row>
    <row r="193" spans="1:9" ht="15">
      <c r="A193" s="18" t="s">
        <v>22</v>
      </c>
      <c r="B193" s="25" t="s">
        <v>57</v>
      </c>
      <c r="C193" s="25" t="s">
        <v>12</v>
      </c>
      <c r="D193" s="20" t="s">
        <v>235</v>
      </c>
      <c r="E193" s="20">
        <v>852</v>
      </c>
      <c r="F193" s="21">
        <v>45</v>
      </c>
      <c r="G193"/>
      <c r="H193"/>
      <c r="I193"/>
    </row>
    <row r="194" spans="1:9" ht="15">
      <c r="A194" s="18" t="s">
        <v>250</v>
      </c>
      <c r="B194" s="25" t="s">
        <v>57</v>
      </c>
      <c r="C194" s="25" t="s">
        <v>57</v>
      </c>
      <c r="D194" s="20"/>
      <c r="E194" s="20"/>
      <c r="F194" s="21">
        <f>SUM(F195,F198)</f>
        <v>1554.4</v>
      </c>
      <c r="G194"/>
      <c r="H194"/>
      <c r="I194"/>
    </row>
    <row r="195" spans="1:9" ht="17.25" customHeight="1">
      <c r="A195" s="18" t="s">
        <v>38</v>
      </c>
      <c r="B195" s="25" t="s">
        <v>57</v>
      </c>
      <c r="C195" s="25" t="s">
        <v>57</v>
      </c>
      <c r="D195" s="20" t="s">
        <v>173</v>
      </c>
      <c r="E195" s="20"/>
      <c r="F195" s="21">
        <f>SUM(F196)</f>
        <v>1514.4</v>
      </c>
      <c r="G195"/>
      <c r="H195"/>
      <c r="I195"/>
    </row>
    <row r="196" spans="1:9" ht="205.5" customHeight="1">
      <c r="A196" s="18" t="s">
        <v>236</v>
      </c>
      <c r="B196" s="25" t="s">
        <v>57</v>
      </c>
      <c r="C196" s="25" t="s">
        <v>57</v>
      </c>
      <c r="D196" s="20" t="s">
        <v>237</v>
      </c>
      <c r="E196" s="20"/>
      <c r="F196" s="21">
        <f>SUM(F197)</f>
        <v>1514.4</v>
      </c>
      <c r="G196"/>
      <c r="H196"/>
      <c r="I196"/>
    </row>
    <row r="197" spans="1:9" ht="46.5">
      <c r="A197" s="18" t="s">
        <v>20</v>
      </c>
      <c r="B197" s="25" t="s">
        <v>57</v>
      </c>
      <c r="C197" s="25" t="s">
        <v>57</v>
      </c>
      <c r="D197" s="20" t="s">
        <v>237</v>
      </c>
      <c r="E197" s="20">
        <v>244</v>
      </c>
      <c r="F197" s="21">
        <v>1514.4</v>
      </c>
      <c r="G197"/>
      <c r="H197"/>
      <c r="I197"/>
    </row>
    <row r="198" spans="1:9" ht="46.5">
      <c r="A198" s="18" t="s">
        <v>71</v>
      </c>
      <c r="B198" s="16" t="s">
        <v>57</v>
      </c>
      <c r="C198" s="16" t="s">
        <v>57</v>
      </c>
      <c r="D198" s="20" t="s">
        <v>170</v>
      </c>
      <c r="E198" s="20"/>
      <c r="F198" s="21">
        <f>SUM(F199)</f>
        <v>40</v>
      </c>
      <c r="G198"/>
      <c r="H198"/>
      <c r="I198"/>
    </row>
    <row r="199" spans="1:9" ht="46.5">
      <c r="A199" s="18" t="s">
        <v>20</v>
      </c>
      <c r="B199" s="16" t="s">
        <v>57</v>
      </c>
      <c r="C199" s="16" t="s">
        <v>57</v>
      </c>
      <c r="D199" s="20" t="s">
        <v>170</v>
      </c>
      <c r="E199" s="20">
        <v>244</v>
      </c>
      <c r="F199" s="21">
        <v>40</v>
      </c>
      <c r="G199"/>
      <c r="H199"/>
      <c r="I199"/>
    </row>
    <row r="200" spans="1:9" ht="15">
      <c r="A200" s="18" t="s">
        <v>106</v>
      </c>
      <c r="B200" s="25" t="s">
        <v>57</v>
      </c>
      <c r="C200" s="25" t="s">
        <v>42</v>
      </c>
      <c r="D200" s="20"/>
      <c r="E200" s="20"/>
      <c r="F200" s="21">
        <f>SUM(F201)</f>
        <v>3310.6</v>
      </c>
      <c r="G200"/>
      <c r="H200"/>
      <c r="I200"/>
    </row>
    <row r="201" spans="1:9" ht="30.75">
      <c r="A201" s="15" t="s">
        <v>36</v>
      </c>
      <c r="B201" s="25" t="s">
        <v>57</v>
      </c>
      <c r="C201" s="25" t="s">
        <v>42</v>
      </c>
      <c r="D201" s="20" t="s">
        <v>130</v>
      </c>
      <c r="E201" s="20"/>
      <c r="F201" s="21">
        <f>SUM(F202,F205)</f>
        <v>3310.6</v>
      </c>
      <c r="G201"/>
      <c r="H201"/>
      <c r="I201"/>
    </row>
    <row r="202" spans="1:9" ht="30.75">
      <c r="A202" s="18" t="s">
        <v>131</v>
      </c>
      <c r="B202" s="25" t="s">
        <v>57</v>
      </c>
      <c r="C202" s="25" t="s">
        <v>42</v>
      </c>
      <c r="D202" s="20" t="s">
        <v>132</v>
      </c>
      <c r="E202" s="20"/>
      <c r="F202" s="21">
        <f>SUM(F203:F204)</f>
        <v>810</v>
      </c>
      <c r="G202"/>
      <c r="H202"/>
      <c r="I202"/>
    </row>
    <row r="203" spans="1:9" ht="30.75">
      <c r="A203" s="15" t="s">
        <v>133</v>
      </c>
      <c r="B203" s="25" t="s">
        <v>57</v>
      </c>
      <c r="C203" s="25" t="s">
        <v>42</v>
      </c>
      <c r="D203" s="20" t="s">
        <v>132</v>
      </c>
      <c r="E203" s="20">
        <v>121</v>
      </c>
      <c r="F203" s="21">
        <v>620</v>
      </c>
      <c r="G203"/>
      <c r="H203"/>
      <c r="I203"/>
    </row>
    <row r="204" spans="1:9" ht="62.25">
      <c r="A204" s="15" t="s">
        <v>134</v>
      </c>
      <c r="B204" s="25" t="s">
        <v>57</v>
      </c>
      <c r="C204" s="25" t="s">
        <v>42</v>
      </c>
      <c r="D204" s="20" t="s">
        <v>132</v>
      </c>
      <c r="E204" s="20">
        <v>129</v>
      </c>
      <c r="F204" s="21">
        <v>190</v>
      </c>
      <c r="G204"/>
      <c r="H204"/>
      <c r="I204"/>
    </row>
    <row r="205" spans="1:9" ht="80.25" customHeight="1">
      <c r="A205" s="18" t="s">
        <v>92</v>
      </c>
      <c r="B205" s="25" t="s">
        <v>57</v>
      </c>
      <c r="C205" s="25" t="s">
        <v>42</v>
      </c>
      <c r="D205" s="20" t="s">
        <v>212</v>
      </c>
      <c r="E205" s="20"/>
      <c r="F205" s="21">
        <f>SUM(F206:F210)</f>
        <v>2500.6</v>
      </c>
      <c r="G205"/>
      <c r="H205"/>
      <c r="I205"/>
    </row>
    <row r="206" spans="1:9" ht="15">
      <c r="A206" s="15" t="s">
        <v>141</v>
      </c>
      <c r="B206" s="25" t="s">
        <v>57</v>
      </c>
      <c r="C206" s="25" t="s">
        <v>42</v>
      </c>
      <c r="D206" s="20" t="s">
        <v>212</v>
      </c>
      <c r="E206" s="20">
        <v>111</v>
      </c>
      <c r="F206" s="21">
        <v>1375</v>
      </c>
      <c r="G206"/>
      <c r="H206"/>
      <c r="I206"/>
    </row>
    <row r="207" spans="1:9" ht="62.25">
      <c r="A207" s="15" t="s">
        <v>142</v>
      </c>
      <c r="B207" s="25" t="s">
        <v>57</v>
      </c>
      <c r="C207" s="25" t="s">
        <v>42</v>
      </c>
      <c r="D207" s="20" t="s">
        <v>212</v>
      </c>
      <c r="E207" s="20">
        <v>119</v>
      </c>
      <c r="F207" s="21">
        <v>415</v>
      </c>
      <c r="G207"/>
      <c r="H207"/>
      <c r="I207"/>
    </row>
    <row r="208" spans="1:9" ht="30.75">
      <c r="A208" s="18" t="s">
        <v>18</v>
      </c>
      <c r="B208" s="25" t="s">
        <v>57</v>
      </c>
      <c r="C208" s="25" t="s">
        <v>42</v>
      </c>
      <c r="D208" s="20" t="s">
        <v>212</v>
      </c>
      <c r="E208" s="20">
        <v>242</v>
      </c>
      <c r="F208" s="21">
        <v>102</v>
      </c>
      <c r="G208"/>
      <c r="H208"/>
      <c r="I208"/>
    </row>
    <row r="209" spans="1:9" ht="46.5">
      <c r="A209" s="18" t="s">
        <v>20</v>
      </c>
      <c r="B209" s="25" t="s">
        <v>57</v>
      </c>
      <c r="C209" s="25" t="s">
        <v>42</v>
      </c>
      <c r="D209" s="20" t="s">
        <v>212</v>
      </c>
      <c r="E209" s="20">
        <v>244</v>
      </c>
      <c r="F209" s="21">
        <v>578.6</v>
      </c>
      <c r="G209"/>
      <c r="H209"/>
      <c r="I209"/>
    </row>
    <row r="210" spans="1:9" ht="15">
      <c r="A210" s="18" t="s">
        <v>22</v>
      </c>
      <c r="B210" s="25" t="s">
        <v>57</v>
      </c>
      <c r="C210" s="25" t="s">
        <v>42</v>
      </c>
      <c r="D210" s="20" t="s">
        <v>212</v>
      </c>
      <c r="E210" s="20">
        <v>852</v>
      </c>
      <c r="F210" s="21">
        <v>30</v>
      </c>
      <c r="G210"/>
      <c r="H210"/>
      <c r="I210"/>
    </row>
    <row r="211" spans="1:9" ht="15">
      <c r="A211" s="18" t="s">
        <v>87</v>
      </c>
      <c r="B211" s="16" t="s">
        <v>50</v>
      </c>
      <c r="C211" s="16"/>
      <c r="D211" s="20"/>
      <c r="E211" s="20"/>
      <c r="F211" s="21">
        <f>SUM(F212,F234)</f>
        <v>21132.100000000002</v>
      </c>
      <c r="G211"/>
      <c r="H211"/>
      <c r="I211"/>
    </row>
    <row r="212" spans="1:9" ht="15">
      <c r="A212" s="18" t="s">
        <v>88</v>
      </c>
      <c r="B212" s="16" t="s">
        <v>50</v>
      </c>
      <c r="C212" s="16" t="s">
        <v>10</v>
      </c>
      <c r="D212" s="20"/>
      <c r="E212" s="20"/>
      <c r="F212" s="21">
        <f>SUM(F213,F229)</f>
        <v>18929.7</v>
      </c>
      <c r="G212"/>
      <c r="H212"/>
      <c r="I212"/>
    </row>
    <row r="213" spans="1:9" ht="30.75">
      <c r="A213" s="15" t="s">
        <v>36</v>
      </c>
      <c r="B213" s="16" t="s">
        <v>50</v>
      </c>
      <c r="C213" s="16" t="s">
        <v>10</v>
      </c>
      <c r="D213" s="16" t="s">
        <v>130</v>
      </c>
      <c r="E213" s="20"/>
      <c r="F213" s="21">
        <f>SUM(F214,F221,F227)</f>
        <v>18779.7</v>
      </c>
      <c r="G213"/>
      <c r="H213"/>
      <c r="I213"/>
    </row>
    <row r="214" spans="1:9" ht="30.75">
      <c r="A214" s="18" t="s">
        <v>84</v>
      </c>
      <c r="B214" s="16" t="s">
        <v>50</v>
      </c>
      <c r="C214" s="16" t="s">
        <v>10</v>
      </c>
      <c r="D214" s="20" t="s">
        <v>206</v>
      </c>
      <c r="E214" s="20"/>
      <c r="F214" s="21">
        <f>SUM(F215:F220)</f>
        <v>12390.2</v>
      </c>
      <c r="G214"/>
      <c r="H214"/>
      <c r="I214"/>
    </row>
    <row r="215" spans="1:9" ht="15">
      <c r="A215" s="15" t="s">
        <v>141</v>
      </c>
      <c r="B215" s="16" t="s">
        <v>50</v>
      </c>
      <c r="C215" s="16" t="s">
        <v>10</v>
      </c>
      <c r="D215" s="20" t="s">
        <v>206</v>
      </c>
      <c r="E215" s="20">
        <v>111</v>
      </c>
      <c r="F215" s="21">
        <v>4500</v>
      </c>
      <c r="G215"/>
      <c r="H215"/>
      <c r="I215"/>
    </row>
    <row r="216" spans="1:9" ht="62.25">
      <c r="A216" s="15" t="s">
        <v>142</v>
      </c>
      <c r="B216" s="16" t="s">
        <v>50</v>
      </c>
      <c r="C216" s="16" t="s">
        <v>10</v>
      </c>
      <c r="D216" s="20" t="s">
        <v>206</v>
      </c>
      <c r="E216" s="20">
        <v>119</v>
      </c>
      <c r="F216" s="21">
        <v>1355</v>
      </c>
      <c r="G216"/>
      <c r="H216"/>
      <c r="I216"/>
    </row>
    <row r="217" spans="1:9" ht="30.75">
      <c r="A217" s="18" t="s">
        <v>18</v>
      </c>
      <c r="B217" s="16" t="s">
        <v>50</v>
      </c>
      <c r="C217" s="16" t="s">
        <v>10</v>
      </c>
      <c r="D217" s="20" t="s">
        <v>206</v>
      </c>
      <c r="E217" s="20">
        <v>242</v>
      </c>
      <c r="F217" s="21">
        <v>16</v>
      </c>
      <c r="G217"/>
      <c r="H217"/>
      <c r="I217"/>
    </row>
    <row r="218" spans="1:9" ht="46.5">
      <c r="A218" s="18" t="s">
        <v>20</v>
      </c>
      <c r="B218" s="16" t="s">
        <v>50</v>
      </c>
      <c r="C218" s="16" t="s">
        <v>10</v>
      </c>
      <c r="D218" s="20" t="s">
        <v>206</v>
      </c>
      <c r="E218" s="20">
        <v>244</v>
      </c>
      <c r="F218" s="21">
        <v>391.2</v>
      </c>
      <c r="G218"/>
      <c r="H218"/>
      <c r="I218"/>
    </row>
    <row r="219" spans="1:9" ht="63.75" customHeight="1">
      <c r="A219" s="18" t="s">
        <v>49</v>
      </c>
      <c r="B219" s="16" t="s">
        <v>50</v>
      </c>
      <c r="C219" s="16" t="s">
        <v>10</v>
      </c>
      <c r="D219" s="20" t="s">
        <v>206</v>
      </c>
      <c r="E219" s="20">
        <v>611</v>
      </c>
      <c r="F219" s="21">
        <f>6138-50</f>
        <v>6088</v>
      </c>
      <c r="G219"/>
      <c r="H219"/>
      <c r="I219"/>
    </row>
    <row r="220" spans="1:9" ht="15">
      <c r="A220" s="18" t="s">
        <v>22</v>
      </c>
      <c r="B220" s="16" t="s">
        <v>50</v>
      </c>
      <c r="C220" s="16" t="s">
        <v>10</v>
      </c>
      <c r="D220" s="20" t="s">
        <v>206</v>
      </c>
      <c r="E220" s="20">
        <v>852</v>
      </c>
      <c r="F220" s="21">
        <v>40</v>
      </c>
      <c r="G220"/>
      <c r="H220"/>
      <c r="I220"/>
    </row>
    <row r="221" spans="1:9" ht="15">
      <c r="A221" s="18" t="s">
        <v>90</v>
      </c>
      <c r="B221" s="16" t="s">
        <v>50</v>
      </c>
      <c r="C221" s="16" t="s">
        <v>10</v>
      </c>
      <c r="D221" s="20" t="s">
        <v>207</v>
      </c>
      <c r="E221" s="20"/>
      <c r="F221" s="21">
        <f>SUM(F222:F226)</f>
        <v>6373.2</v>
      </c>
      <c r="G221" s="24"/>
      <c r="H221"/>
      <c r="I221"/>
    </row>
    <row r="222" spans="1:9" ht="15">
      <c r="A222" s="15" t="s">
        <v>141</v>
      </c>
      <c r="B222" s="16" t="s">
        <v>50</v>
      </c>
      <c r="C222" s="16" t="s">
        <v>10</v>
      </c>
      <c r="D222" s="20" t="s">
        <v>207</v>
      </c>
      <c r="E222" s="20">
        <v>111</v>
      </c>
      <c r="F222" s="21">
        <v>4660</v>
      </c>
      <c r="G222"/>
      <c r="H222"/>
      <c r="I222"/>
    </row>
    <row r="223" spans="1:9" ht="62.25">
      <c r="A223" s="15" t="s">
        <v>142</v>
      </c>
      <c r="B223" s="16" t="s">
        <v>50</v>
      </c>
      <c r="C223" s="16" t="s">
        <v>10</v>
      </c>
      <c r="D223" s="20" t="s">
        <v>207</v>
      </c>
      <c r="E223" s="20">
        <v>119</v>
      </c>
      <c r="F223" s="21">
        <v>1405</v>
      </c>
      <c r="G223"/>
      <c r="H223"/>
      <c r="I223"/>
    </row>
    <row r="224" spans="1:9" ht="30.75">
      <c r="A224" s="18" t="s">
        <v>18</v>
      </c>
      <c r="B224" s="16" t="s">
        <v>50</v>
      </c>
      <c r="C224" s="16" t="s">
        <v>10</v>
      </c>
      <c r="D224" s="20" t="s">
        <v>207</v>
      </c>
      <c r="E224" s="20">
        <v>242</v>
      </c>
      <c r="F224" s="21">
        <f>55+15</f>
        <v>70</v>
      </c>
      <c r="G224"/>
      <c r="H224"/>
      <c r="I224"/>
    </row>
    <row r="225" spans="1:9" ht="46.5">
      <c r="A225" s="18" t="s">
        <v>20</v>
      </c>
      <c r="B225" s="16" t="s">
        <v>50</v>
      </c>
      <c r="C225" s="16" t="s">
        <v>10</v>
      </c>
      <c r="D225" s="20" t="s">
        <v>207</v>
      </c>
      <c r="E225" s="20">
        <v>244</v>
      </c>
      <c r="F225" s="21">
        <v>188.4</v>
      </c>
      <c r="G225"/>
      <c r="H225"/>
      <c r="I225"/>
    </row>
    <row r="226" spans="1:9" ht="15">
      <c r="A226" s="18" t="s">
        <v>22</v>
      </c>
      <c r="B226" s="16" t="s">
        <v>50</v>
      </c>
      <c r="C226" s="16" t="s">
        <v>10</v>
      </c>
      <c r="D226" s="20" t="s">
        <v>207</v>
      </c>
      <c r="E226" s="20">
        <v>852</v>
      </c>
      <c r="F226" s="21">
        <f>45+4.8</f>
        <v>49.8</v>
      </c>
      <c r="G226"/>
      <c r="H226"/>
      <c r="I226"/>
    </row>
    <row r="227" spans="1:9" ht="46.5">
      <c r="A227" s="18" t="s">
        <v>208</v>
      </c>
      <c r="B227" s="16" t="s">
        <v>50</v>
      </c>
      <c r="C227" s="16" t="s">
        <v>10</v>
      </c>
      <c r="D227" s="20" t="s">
        <v>209</v>
      </c>
      <c r="E227" s="20"/>
      <c r="F227" s="21">
        <f>SUM(F228)</f>
        <v>16.3</v>
      </c>
      <c r="G227"/>
      <c r="H227"/>
      <c r="I227"/>
    </row>
    <row r="228" spans="1:9" ht="46.5">
      <c r="A228" s="18" t="s">
        <v>20</v>
      </c>
      <c r="B228" s="16" t="s">
        <v>50</v>
      </c>
      <c r="C228" s="16" t="s">
        <v>10</v>
      </c>
      <c r="D228" s="20" t="s">
        <v>209</v>
      </c>
      <c r="E228" s="20">
        <v>244</v>
      </c>
      <c r="F228" s="21">
        <v>16.3</v>
      </c>
      <c r="G228"/>
      <c r="H228"/>
      <c r="I228"/>
    </row>
    <row r="229" spans="1:9" ht="46.5">
      <c r="A229" s="18" t="s">
        <v>153</v>
      </c>
      <c r="B229" s="16" t="s">
        <v>50</v>
      </c>
      <c r="C229" s="16" t="s">
        <v>10</v>
      </c>
      <c r="D229" s="20" t="s">
        <v>154</v>
      </c>
      <c r="E229" s="20"/>
      <c r="F229" s="21">
        <f>SUM(F230)</f>
        <v>150</v>
      </c>
      <c r="G229"/>
      <c r="H229"/>
      <c r="I229"/>
    </row>
    <row r="230" spans="1:9" ht="15">
      <c r="A230" s="18" t="s">
        <v>67</v>
      </c>
      <c r="B230" s="16" t="s">
        <v>50</v>
      </c>
      <c r="C230" s="16" t="s">
        <v>10</v>
      </c>
      <c r="D230" s="20" t="s">
        <v>186</v>
      </c>
      <c r="E230" s="20"/>
      <c r="F230" s="21">
        <f>SUM(F231)</f>
        <v>150</v>
      </c>
      <c r="G230"/>
      <c r="H230"/>
      <c r="I230"/>
    </row>
    <row r="231" spans="1:9" ht="30.75">
      <c r="A231" s="18" t="s">
        <v>210</v>
      </c>
      <c r="B231" s="16" t="s">
        <v>50</v>
      </c>
      <c r="C231" s="16" t="s">
        <v>10</v>
      </c>
      <c r="D231" s="20" t="s">
        <v>211</v>
      </c>
      <c r="E231" s="20"/>
      <c r="F231" s="21">
        <f>SUM(F232:F233)</f>
        <v>150</v>
      </c>
      <c r="G231"/>
      <c r="H231"/>
      <c r="I231"/>
    </row>
    <row r="232" spans="1:9" ht="46.5">
      <c r="A232" s="18" t="s">
        <v>66</v>
      </c>
      <c r="B232" s="16" t="s">
        <v>50</v>
      </c>
      <c r="C232" s="16" t="s">
        <v>10</v>
      </c>
      <c r="D232" s="20" t="s">
        <v>211</v>
      </c>
      <c r="E232" s="20">
        <v>321</v>
      </c>
      <c r="F232" s="21">
        <v>100</v>
      </c>
      <c r="G232"/>
      <c r="H232"/>
      <c r="I232"/>
    </row>
    <row r="233" spans="1:9" ht="64.5" customHeight="1">
      <c r="A233" s="18" t="s">
        <v>49</v>
      </c>
      <c r="B233" s="16" t="s">
        <v>50</v>
      </c>
      <c r="C233" s="16" t="s">
        <v>10</v>
      </c>
      <c r="D233" s="20" t="s">
        <v>211</v>
      </c>
      <c r="E233" s="20">
        <v>611</v>
      </c>
      <c r="F233" s="21">
        <v>50</v>
      </c>
      <c r="G233"/>
      <c r="H233"/>
      <c r="I233"/>
    </row>
    <row r="234" spans="1:9" ht="30.75">
      <c r="A234" s="18" t="s">
        <v>91</v>
      </c>
      <c r="B234" s="16" t="s">
        <v>50</v>
      </c>
      <c r="C234" s="16" t="s">
        <v>15</v>
      </c>
      <c r="D234" s="20"/>
      <c r="E234" s="20"/>
      <c r="F234" s="21">
        <f>SUM(F235)</f>
        <v>2202.4</v>
      </c>
      <c r="G234"/>
      <c r="H234"/>
      <c r="I234"/>
    </row>
    <row r="235" spans="1:9" ht="30.75">
      <c r="A235" s="15" t="s">
        <v>36</v>
      </c>
      <c r="B235" s="16" t="s">
        <v>50</v>
      </c>
      <c r="C235" s="16" t="s">
        <v>15</v>
      </c>
      <c r="D235" s="20" t="s">
        <v>130</v>
      </c>
      <c r="E235" s="20"/>
      <c r="F235" s="21">
        <f>SUM(F236,F239)</f>
        <v>2202.4</v>
      </c>
      <c r="G235"/>
      <c r="H235"/>
      <c r="I235"/>
    </row>
    <row r="236" spans="1:9" ht="30.75">
      <c r="A236" s="18" t="s">
        <v>131</v>
      </c>
      <c r="B236" s="16" t="s">
        <v>50</v>
      </c>
      <c r="C236" s="16" t="s">
        <v>15</v>
      </c>
      <c r="D236" s="20" t="s">
        <v>132</v>
      </c>
      <c r="E236" s="20"/>
      <c r="F236" s="21">
        <f>SUM(F237:F238)</f>
        <v>815</v>
      </c>
      <c r="G236"/>
      <c r="H236"/>
      <c r="I236"/>
    </row>
    <row r="237" spans="1:9" ht="30.75">
      <c r="A237" s="15" t="s">
        <v>133</v>
      </c>
      <c r="B237" s="16" t="s">
        <v>50</v>
      </c>
      <c r="C237" s="16" t="s">
        <v>15</v>
      </c>
      <c r="D237" s="20" t="s">
        <v>132</v>
      </c>
      <c r="E237" s="20">
        <v>121</v>
      </c>
      <c r="F237" s="21">
        <v>625</v>
      </c>
      <c r="G237"/>
      <c r="H237"/>
      <c r="I237"/>
    </row>
    <row r="238" spans="1:9" ht="62.25">
      <c r="A238" s="15" t="s">
        <v>134</v>
      </c>
      <c r="B238" s="16" t="s">
        <v>50</v>
      </c>
      <c r="C238" s="16" t="s">
        <v>15</v>
      </c>
      <c r="D238" s="20" t="s">
        <v>132</v>
      </c>
      <c r="E238" s="20">
        <v>129</v>
      </c>
      <c r="F238" s="21">
        <v>190</v>
      </c>
      <c r="G238"/>
      <c r="H238"/>
      <c r="I238"/>
    </row>
    <row r="239" spans="1:9" ht="79.5" customHeight="1">
      <c r="A239" s="18" t="s">
        <v>92</v>
      </c>
      <c r="B239" s="16" t="s">
        <v>50</v>
      </c>
      <c r="C239" s="16" t="s">
        <v>15</v>
      </c>
      <c r="D239" s="20" t="s">
        <v>212</v>
      </c>
      <c r="E239" s="20"/>
      <c r="F239" s="21">
        <f>SUM(F240:F244)</f>
        <v>1387.4</v>
      </c>
      <c r="G239"/>
      <c r="H239"/>
      <c r="I239"/>
    </row>
    <row r="240" spans="1:9" ht="15">
      <c r="A240" s="15" t="s">
        <v>141</v>
      </c>
      <c r="B240" s="16" t="s">
        <v>50</v>
      </c>
      <c r="C240" s="16" t="s">
        <v>15</v>
      </c>
      <c r="D240" s="20" t="s">
        <v>212</v>
      </c>
      <c r="E240" s="20">
        <v>111</v>
      </c>
      <c r="F240" s="21">
        <v>1000</v>
      </c>
      <c r="G240"/>
      <c r="H240"/>
      <c r="I240"/>
    </row>
    <row r="241" spans="1:9" ht="62.25">
      <c r="A241" s="15" t="s">
        <v>142</v>
      </c>
      <c r="B241" s="16" t="s">
        <v>50</v>
      </c>
      <c r="C241" s="16" t="s">
        <v>15</v>
      </c>
      <c r="D241" s="20" t="s">
        <v>212</v>
      </c>
      <c r="E241" s="20">
        <v>119</v>
      </c>
      <c r="F241" s="21">
        <v>300</v>
      </c>
      <c r="G241"/>
      <c r="H241"/>
      <c r="I241"/>
    </row>
    <row r="242" spans="1:9" ht="30.75">
      <c r="A242" s="18" t="s">
        <v>18</v>
      </c>
      <c r="B242" s="16" t="s">
        <v>50</v>
      </c>
      <c r="C242" s="16" t="s">
        <v>15</v>
      </c>
      <c r="D242" s="20" t="s">
        <v>212</v>
      </c>
      <c r="E242" s="20">
        <v>242</v>
      </c>
      <c r="F242" s="21">
        <v>4</v>
      </c>
      <c r="G242"/>
      <c r="H242"/>
      <c r="I242"/>
    </row>
    <row r="243" spans="1:9" ht="46.5">
      <c r="A243" s="18" t="s">
        <v>20</v>
      </c>
      <c r="B243" s="16" t="s">
        <v>50</v>
      </c>
      <c r="C243" s="16" t="s">
        <v>15</v>
      </c>
      <c r="D243" s="20" t="s">
        <v>212</v>
      </c>
      <c r="E243" s="20">
        <v>244</v>
      </c>
      <c r="F243" s="21">
        <v>50.4</v>
      </c>
      <c r="G243"/>
      <c r="H243"/>
      <c r="I243"/>
    </row>
    <row r="244" spans="1:9" ht="15">
      <c r="A244" s="18" t="s">
        <v>22</v>
      </c>
      <c r="B244" s="16" t="s">
        <v>50</v>
      </c>
      <c r="C244" s="16" t="s">
        <v>15</v>
      </c>
      <c r="D244" s="20" t="s">
        <v>212</v>
      </c>
      <c r="E244" s="20">
        <v>852</v>
      </c>
      <c r="F244" s="21">
        <v>33</v>
      </c>
      <c r="G244"/>
      <c r="H244"/>
      <c r="I244"/>
    </row>
    <row r="245" spans="1:9" ht="15">
      <c r="A245" s="18" t="s">
        <v>58</v>
      </c>
      <c r="B245" s="16" t="s">
        <v>59</v>
      </c>
      <c r="C245" s="16"/>
      <c r="D245" s="20"/>
      <c r="E245" s="20"/>
      <c r="F245" s="21">
        <f>SUM(F246,F251,F287)</f>
        <v>19209.027000000002</v>
      </c>
      <c r="G245"/>
      <c r="H245"/>
      <c r="I245"/>
    </row>
    <row r="246" spans="1:6" ht="15">
      <c r="A246" s="18" t="s">
        <v>60</v>
      </c>
      <c r="B246" s="16" t="s">
        <v>59</v>
      </c>
      <c r="C246" s="16" t="s">
        <v>10</v>
      </c>
      <c r="D246" s="20"/>
      <c r="E246" s="20"/>
      <c r="F246" s="21">
        <f>SUM(F247)</f>
        <v>1332</v>
      </c>
    </row>
    <row r="247" spans="1:6" ht="46.5">
      <c r="A247" s="18" t="s">
        <v>153</v>
      </c>
      <c r="B247" s="16" t="s">
        <v>59</v>
      </c>
      <c r="C247" s="16" t="s">
        <v>10</v>
      </c>
      <c r="D247" s="20" t="s">
        <v>154</v>
      </c>
      <c r="E247" s="20"/>
      <c r="F247" s="21">
        <f>SUM(F248)</f>
        <v>1332</v>
      </c>
    </row>
    <row r="248" spans="1:6" ht="30.75">
      <c r="A248" s="18" t="s">
        <v>39</v>
      </c>
      <c r="B248" s="16" t="s">
        <v>59</v>
      </c>
      <c r="C248" s="16" t="s">
        <v>10</v>
      </c>
      <c r="D248" s="20" t="s">
        <v>155</v>
      </c>
      <c r="E248" s="20"/>
      <c r="F248" s="21">
        <f>SUM(F249)</f>
        <v>1332</v>
      </c>
    </row>
    <row r="249" spans="1:6" ht="15">
      <c r="A249" s="18" t="s">
        <v>171</v>
      </c>
      <c r="B249" s="16" t="s">
        <v>59</v>
      </c>
      <c r="C249" s="16" t="s">
        <v>10</v>
      </c>
      <c r="D249" s="20" t="s">
        <v>172</v>
      </c>
      <c r="E249" s="20"/>
      <c r="F249" s="21">
        <f>SUM(F250)</f>
        <v>1332</v>
      </c>
    </row>
    <row r="250" spans="1:6" ht="15">
      <c r="A250" s="18" t="s">
        <v>61</v>
      </c>
      <c r="B250" s="16" t="s">
        <v>59</v>
      </c>
      <c r="C250" s="16" t="s">
        <v>10</v>
      </c>
      <c r="D250" s="20" t="s">
        <v>172</v>
      </c>
      <c r="E250" s="20">
        <v>312</v>
      </c>
      <c r="F250" s="21">
        <f>100+1400-168</f>
        <v>1332</v>
      </c>
    </row>
    <row r="251" spans="1:6" ht="15">
      <c r="A251" s="18" t="s">
        <v>62</v>
      </c>
      <c r="B251" s="16" t="s">
        <v>59</v>
      </c>
      <c r="C251" s="16" t="s">
        <v>12</v>
      </c>
      <c r="D251" s="20"/>
      <c r="E251" s="20"/>
      <c r="F251" s="21">
        <f>SUM(F252,F255,F265,F285)</f>
        <v>3764.427</v>
      </c>
    </row>
    <row r="252" spans="1:9" ht="30.75">
      <c r="A252" s="15" t="s">
        <v>36</v>
      </c>
      <c r="B252" s="16" t="s">
        <v>59</v>
      </c>
      <c r="C252" s="16" t="s">
        <v>12</v>
      </c>
      <c r="D252" s="20" t="s">
        <v>130</v>
      </c>
      <c r="E252" s="20"/>
      <c r="F252" s="21">
        <f>SUM(F253)</f>
        <v>26.1</v>
      </c>
      <c r="G252"/>
      <c r="H252"/>
      <c r="I252"/>
    </row>
    <row r="253" spans="1:9" ht="95.25" customHeight="1">
      <c r="A253" s="18" t="s">
        <v>213</v>
      </c>
      <c r="B253" s="16" t="s">
        <v>59</v>
      </c>
      <c r="C253" s="16" t="s">
        <v>12</v>
      </c>
      <c r="D253" s="20" t="s">
        <v>214</v>
      </c>
      <c r="E253" s="20"/>
      <c r="F253" s="21">
        <f>SUM(F254)</f>
        <v>26.1</v>
      </c>
      <c r="G253"/>
      <c r="H253"/>
      <c r="I253"/>
    </row>
    <row r="254" spans="1:9" ht="15">
      <c r="A254" s="18" t="s">
        <v>89</v>
      </c>
      <c r="B254" s="16" t="s">
        <v>59</v>
      </c>
      <c r="C254" s="16" t="s">
        <v>12</v>
      </c>
      <c r="D254" s="20" t="s">
        <v>214</v>
      </c>
      <c r="E254" s="20">
        <v>612</v>
      </c>
      <c r="F254" s="21">
        <v>26.1</v>
      </c>
      <c r="G254"/>
      <c r="H254"/>
      <c r="I254"/>
    </row>
    <row r="255" spans="1:9" ht="15.75" customHeight="1">
      <c r="A255" s="18" t="s">
        <v>38</v>
      </c>
      <c r="B255" s="25" t="s">
        <v>59</v>
      </c>
      <c r="C255" s="25" t="s">
        <v>12</v>
      </c>
      <c r="D255" s="20" t="s">
        <v>173</v>
      </c>
      <c r="E255" s="20"/>
      <c r="F255" s="21">
        <f>SUM(F256,F258,F261,F263)</f>
        <v>3073.927</v>
      </c>
      <c r="G255"/>
      <c r="H255"/>
      <c r="I255"/>
    </row>
    <row r="256" spans="1:9" ht="46.5">
      <c r="A256" s="18" t="s">
        <v>107</v>
      </c>
      <c r="B256" s="25" t="s">
        <v>59</v>
      </c>
      <c r="C256" s="25" t="s">
        <v>12</v>
      </c>
      <c r="D256" s="20" t="s">
        <v>238</v>
      </c>
      <c r="E256" s="20"/>
      <c r="F256" s="21">
        <f>SUM(F257)</f>
        <v>42.9</v>
      </c>
      <c r="G256"/>
      <c r="H256"/>
      <c r="I256"/>
    </row>
    <row r="257" spans="1:9" ht="46.5">
      <c r="A257" s="18" t="s">
        <v>66</v>
      </c>
      <c r="B257" s="25" t="s">
        <v>59</v>
      </c>
      <c r="C257" s="25" t="s">
        <v>12</v>
      </c>
      <c r="D257" s="20" t="s">
        <v>238</v>
      </c>
      <c r="E257" s="20">
        <v>321</v>
      </c>
      <c r="F257" s="21">
        <v>42.9</v>
      </c>
      <c r="G257"/>
      <c r="H257"/>
      <c r="I257"/>
    </row>
    <row r="258" spans="1:9" ht="93">
      <c r="A258" s="18" t="s">
        <v>239</v>
      </c>
      <c r="B258" s="25" t="s">
        <v>59</v>
      </c>
      <c r="C258" s="25" t="s">
        <v>12</v>
      </c>
      <c r="D258" s="20" t="s">
        <v>240</v>
      </c>
      <c r="E258" s="20"/>
      <c r="F258" s="21">
        <f>SUM(F259:F260)</f>
        <v>548.7</v>
      </c>
      <c r="G258"/>
      <c r="H258"/>
      <c r="I258"/>
    </row>
    <row r="259" spans="1:9" ht="46.5">
      <c r="A259" s="18" t="s">
        <v>20</v>
      </c>
      <c r="B259" s="25" t="s">
        <v>59</v>
      </c>
      <c r="C259" s="25" t="s">
        <v>12</v>
      </c>
      <c r="D259" s="20" t="s">
        <v>240</v>
      </c>
      <c r="E259" s="20">
        <v>244</v>
      </c>
      <c r="F259" s="21">
        <v>2.7</v>
      </c>
      <c r="G259"/>
      <c r="H259"/>
      <c r="I259"/>
    </row>
    <row r="260" spans="1:9" ht="46.5">
      <c r="A260" s="18" t="s">
        <v>66</v>
      </c>
      <c r="B260" s="25" t="s">
        <v>59</v>
      </c>
      <c r="C260" s="25" t="s">
        <v>12</v>
      </c>
      <c r="D260" s="20" t="s">
        <v>240</v>
      </c>
      <c r="E260" s="20">
        <v>321</v>
      </c>
      <c r="F260" s="21">
        <v>546</v>
      </c>
      <c r="G260"/>
      <c r="H260"/>
      <c r="I260"/>
    </row>
    <row r="261" spans="1:9" ht="93">
      <c r="A261" s="18" t="s">
        <v>63</v>
      </c>
      <c r="B261" s="16" t="s">
        <v>59</v>
      </c>
      <c r="C261" s="16" t="s">
        <v>12</v>
      </c>
      <c r="D261" s="20" t="s">
        <v>174</v>
      </c>
      <c r="E261" s="20"/>
      <c r="F261" s="21">
        <f>SUM(F262)</f>
        <v>1557.095</v>
      </c>
      <c r="G261"/>
      <c r="H261"/>
      <c r="I261"/>
    </row>
    <row r="262" spans="1:9" ht="15">
      <c r="A262" s="18" t="s">
        <v>64</v>
      </c>
      <c r="B262" s="16" t="s">
        <v>59</v>
      </c>
      <c r="C262" s="16" t="s">
        <v>12</v>
      </c>
      <c r="D262" s="20" t="s">
        <v>174</v>
      </c>
      <c r="E262" s="20">
        <v>322</v>
      </c>
      <c r="F262" s="21">
        <v>1557.095</v>
      </c>
      <c r="G262"/>
      <c r="H262"/>
      <c r="I262"/>
    </row>
    <row r="263" spans="1:9" ht="93">
      <c r="A263" s="18" t="s">
        <v>175</v>
      </c>
      <c r="B263" s="16" t="s">
        <v>59</v>
      </c>
      <c r="C263" s="16" t="s">
        <v>12</v>
      </c>
      <c r="D263" s="20" t="s">
        <v>176</v>
      </c>
      <c r="E263" s="20"/>
      <c r="F263" s="21">
        <f>SUM(F264)</f>
        <v>925.232</v>
      </c>
      <c r="G263"/>
      <c r="H263"/>
      <c r="I263"/>
    </row>
    <row r="264" spans="1:9" ht="15">
      <c r="A264" s="18" t="s">
        <v>64</v>
      </c>
      <c r="B264" s="16" t="s">
        <v>59</v>
      </c>
      <c r="C264" s="16" t="s">
        <v>12</v>
      </c>
      <c r="D264" s="20" t="s">
        <v>176</v>
      </c>
      <c r="E264" s="20">
        <v>322</v>
      </c>
      <c r="F264" s="21">
        <v>925.232</v>
      </c>
      <c r="G264"/>
      <c r="H264"/>
      <c r="I264"/>
    </row>
    <row r="265" spans="1:9" ht="46.5">
      <c r="A265" s="18" t="s">
        <v>153</v>
      </c>
      <c r="B265" s="16" t="s">
        <v>59</v>
      </c>
      <c r="C265" s="16" t="s">
        <v>12</v>
      </c>
      <c r="D265" s="20" t="s">
        <v>154</v>
      </c>
      <c r="E265" s="20"/>
      <c r="F265" s="21">
        <f>SUM(F266,F275,F280)</f>
        <v>564.4</v>
      </c>
      <c r="G265"/>
      <c r="H265"/>
      <c r="I265"/>
    </row>
    <row r="266" spans="1:9" ht="30.75">
      <c r="A266" s="18" t="s">
        <v>65</v>
      </c>
      <c r="B266" s="16" t="s">
        <v>59</v>
      </c>
      <c r="C266" s="16" t="s">
        <v>12</v>
      </c>
      <c r="D266" s="20" t="s">
        <v>177</v>
      </c>
      <c r="E266" s="20"/>
      <c r="F266" s="21">
        <f>SUM(F267,F269,F271,F273)</f>
        <v>150</v>
      </c>
      <c r="G266"/>
      <c r="H266"/>
      <c r="I266"/>
    </row>
    <row r="267" spans="1:9" ht="30.75">
      <c r="A267" s="18" t="s">
        <v>178</v>
      </c>
      <c r="B267" s="16" t="s">
        <v>59</v>
      </c>
      <c r="C267" s="16" t="s">
        <v>12</v>
      </c>
      <c r="D267" s="20" t="s">
        <v>179</v>
      </c>
      <c r="E267" s="20"/>
      <c r="F267" s="21">
        <f>SUM(F268)</f>
        <v>20</v>
      </c>
      <c r="G267"/>
      <c r="H267"/>
      <c r="I267"/>
    </row>
    <row r="268" spans="1:9" ht="46.5">
      <c r="A268" s="18" t="s">
        <v>66</v>
      </c>
      <c r="B268" s="16" t="s">
        <v>59</v>
      </c>
      <c r="C268" s="16" t="s">
        <v>12</v>
      </c>
      <c r="D268" s="20" t="s">
        <v>179</v>
      </c>
      <c r="E268" s="20">
        <v>321</v>
      </c>
      <c r="F268" s="21">
        <v>20</v>
      </c>
      <c r="G268"/>
      <c r="H268"/>
      <c r="I268"/>
    </row>
    <row r="269" spans="1:9" ht="15">
      <c r="A269" s="18" t="s">
        <v>180</v>
      </c>
      <c r="B269" s="16" t="s">
        <v>59</v>
      </c>
      <c r="C269" s="16" t="s">
        <v>12</v>
      </c>
      <c r="D269" s="20" t="s">
        <v>181</v>
      </c>
      <c r="E269" s="20"/>
      <c r="F269" s="21">
        <f>SUM(F270)</f>
        <v>35</v>
      </c>
      <c r="G269"/>
      <c r="H269"/>
      <c r="I269"/>
    </row>
    <row r="270" spans="1:9" ht="46.5">
      <c r="A270" s="18" t="s">
        <v>66</v>
      </c>
      <c r="B270" s="16" t="s">
        <v>59</v>
      </c>
      <c r="C270" s="16" t="s">
        <v>12</v>
      </c>
      <c r="D270" s="20" t="s">
        <v>181</v>
      </c>
      <c r="E270" s="20">
        <v>321</v>
      </c>
      <c r="F270" s="21">
        <v>35</v>
      </c>
      <c r="G270"/>
      <c r="H270"/>
      <c r="I270"/>
    </row>
    <row r="271" spans="1:9" ht="15">
      <c r="A271" s="18" t="s">
        <v>182</v>
      </c>
      <c r="B271" s="16" t="s">
        <v>59</v>
      </c>
      <c r="C271" s="16" t="s">
        <v>12</v>
      </c>
      <c r="D271" s="20" t="s">
        <v>183</v>
      </c>
      <c r="E271" s="20"/>
      <c r="F271" s="21">
        <f>SUM(F272)</f>
        <v>35</v>
      </c>
      <c r="G271"/>
      <c r="H271"/>
      <c r="I271"/>
    </row>
    <row r="272" spans="1:9" ht="46.5">
      <c r="A272" s="18" t="s">
        <v>20</v>
      </c>
      <c r="B272" s="16" t="s">
        <v>59</v>
      </c>
      <c r="C272" s="16" t="s">
        <v>12</v>
      </c>
      <c r="D272" s="20" t="s">
        <v>183</v>
      </c>
      <c r="E272" s="20">
        <v>244</v>
      </c>
      <c r="F272" s="21">
        <v>35</v>
      </c>
      <c r="G272"/>
      <c r="H272"/>
      <c r="I272"/>
    </row>
    <row r="273" spans="1:9" ht="30.75">
      <c r="A273" s="18" t="s">
        <v>184</v>
      </c>
      <c r="B273" s="16" t="s">
        <v>59</v>
      </c>
      <c r="C273" s="16" t="s">
        <v>12</v>
      </c>
      <c r="D273" s="20" t="s">
        <v>185</v>
      </c>
      <c r="E273" s="20"/>
      <c r="F273" s="21">
        <f>SUM(F274)</f>
        <v>60</v>
      </c>
      <c r="G273"/>
      <c r="H273"/>
      <c r="I273"/>
    </row>
    <row r="274" spans="1:9" ht="46.5">
      <c r="A274" s="18" t="s">
        <v>20</v>
      </c>
      <c r="B274" s="16" t="s">
        <v>59</v>
      </c>
      <c r="C274" s="16" t="s">
        <v>12</v>
      </c>
      <c r="D274" s="20" t="s">
        <v>185</v>
      </c>
      <c r="E274" s="20">
        <v>244</v>
      </c>
      <c r="F274" s="21">
        <f>20+40</f>
        <v>60</v>
      </c>
      <c r="G274"/>
      <c r="H274"/>
      <c r="I274"/>
    </row>
    <row r="275" spans="1:9" ht="15">
      <c r="A275" s="18" t="s">
        <v>67</v>
      </c>
      <c r="B275" s="16" t="s">
        <v>59</v>
      </c>
      <c r="C275" s="16" t="s">
        <v>12</v>
      </c>
      <c r="D275" s="20" t="s">
        <v>186</v>
      </c>
      <c r="E275" s="20"/>
      <c r="F275" s="21">
        <f>SUM(F276,F278)</f>
        <v>196.4</v>
      </c>
      <c r="G275"/>
      <c r="H275"/>
      <c r="I275"/>
    </row>
    <row r="276" spans="1:9" ht="30.75">
      <c r="A276" s="18" t="s">
        <v>187</v>
      </c>
      <c r="B276" s="16" t="s">
        <v>59</v>
      </c>
      <c r="C276" s="16" t="s">
        <v>12</v>
      </c>
      <c r="D276" s="20" t="s">
        <v>188</v>
      </c>
      <c r="E276" s="20"/>
      <c r="F276" s="21">
        <f>SUM(F277)</f>
        <v>50</v>
      </c>
      <c r="G276"/>
      <c r="H276"/>
      <c r="I276"/>
    </row>
    <row r="277" spans="1:9" ht="46.5">
      <c r="A277" s="18" t="s">
        <v>68</v>
      </c>
      <c r="B277" s="16" t="s">
        <v>59</v>
      </c>
      <c r="C277" s="16" t="s">
        <v>12</v>
      </c>
      <c r="D277" s="20" t="s">
        <v>188</v>
      </c>
      <c r="E277" s="20">
        <v>313</v>
      </c>
      <c r="F277" s="21">
        <v>50</v>
      </c>
      <c r="G277"/>
      <c r="H277"/>
      <c r="I277"/>
    </row>
    <row r="278" spans="1:9" ht="30.75" customHeight="1">
      <c r="A278" s="18" t="s">
        <v>189</v>
      </c>
      <c r="B278" s="16" t="s">
        <v>59</v>
      </c>
      <c r="C278" s="16" t="s">
        <v>12</v>
      </c>
      <c r="D278" s="20" t="s">
        <v>190</v>
      </c>
      <c r="E278" s="20"/>
      <c r="F278" s="21">
        <f>SUM(F279)</f>
        <v>146.4</v>
      </c>
      <c r="G278"/>
      <c r="H278"/>
      <c r="I278"/>
    </row>
    <row r="279" spans="1:9" ht="46.5">
      <c r="A279" s="18" t="s">
        <v>68</v>
      </c>
      <c r="B279" s="16" t="s">
        <v>59</v>
      </c>
      <c r="C279" s="16" t="s">
        <v>12</v>
      </c>
      <c r="D279" s="20" t="s">
        <v>190</v>
      </c>
      <c r="E279" s="20">
        <v>313</v>
      </c>
      <c r="F279" s="21">
        <v>146.4</v>
      </c>
      <c r="G279"/>
      <c r="H279"/>
      <c r="I279"/>
    </row>
    <row r="280" spans="1:9" ht="30.75">
      <c r="A280" s="18" t="s">
        <v>39</v>
      </c>
      <c r="B280" s="16" t="s">
        <v>59</v>
      </c>
      <c r="C280" s="16" t="s">
        <v>12</v>
      </c>
      <c r="D280" s="20" t="s">
        <v>155</v>
      </c>
      <c r="E280" s="20"/>
      <c r="F280" s="21">
        <f>SUM(F281,F283)</f>
        <v>218</v>
      </c>
      <c r="G280"/>
      <c r="H280"/>
      <c r="I280"/>
    </row>
    <row r="281" spans="1:9" ht="30.75">
      <c r="A281" s="18" t="s">
        <v>251</v>
      </c>
      <c r="B281" s="16" t="s">
        <v>59</v>
      </c>
      <c r="C281" s="16" t="s">
        <v>12</v>
      </c>
      <c r="D281" s="20" t="s">
        <v>191</v>
      </c>
      <c r="E281" s="20"/>
      <c r="F281" s="21">
        <f>SUM(F282)</f>
        <v>168</v>
      </c>
      <c r="G281"/>
      <c r="H281"/>
      <c r="I281"/>
    </row>
    <row r="282" spans="1:9" ht="46.5">
      <c r="A282" s="18" t="s">
        <v>68</v>
      </c>
      <c r="B282" s="16" t="s">
        <v>59</v>
      </c>
      <c r="C282" s="16" t="s">
        <v>12</v>
      </c>
      <c r="D282" s="20" t="s">
        <v>191</v>
      </c>
      <c r="E282" s="20">
        <v>313</v>
      </c>
      <c r="F282" s="21">
        <v>168</v>
      </c>
      <c r="G282"/>
      <c r="H282"/>
      <c r="I282"/>
    </row>
    <row r="283" spans="1:9" ht="30.75">
      <c r="A283" s="18" t="s">
        <v>192</v>
      </c>
      <c r="B283" s="16" t="s">
        <v>59</v>
      </c>
      <c r="C283" s="16" t="s">
        <v>12</v>
      </c>
      <c r="D283" s="20" t="s">
        <v>193</v>
      </c>
      <c r="E283" s="20"/>
      <c r="F283" s="21">
        <f>SUM(F284)</f>
        <v>50</v>
      </c>
      <c r="G283"/>
      <c r="H283"/>
      <c r="I283"/>
    </row>
    <row r="284" spans="1:9" ht="46.5">
      <c r="A284" s="18" t="s">
        <v>20</v>
      </c>
      <c r="B284" s="16" t="s">
        <v>59</v>
      </c>
      <c r="C284" s="16" t="s">
        <v>12</v>
      </c>
      <c r="D284" s="20" t="s">
        <v>193</v>
      </c>
      <c r="E284" s="20">
        <v>244</v>
      </c>
      <c r="F284" s="21">
        <v>50</v>
      </c>
      <c r="G284"/>
      <c r="H284"/>
      <c r="I284"/>
    </row>
    <row r="285" spans="1:9" ht="78">
      <c r="A285" s="18" t="s">
        <v>194</v>
      </c>
      <c r="B285" s="16" t="s">
        <v>59</v>
      </c>
      <c r="C285" s="16" t="s">
        <v>12</v>
      </c>
      <c r="D285" s="20" t="s">
        <v>195</v>
      </c>
      <c r="E285" s="20"/>
      <c r="F285" s="21">
        <f>SUM(F286)</f>
        <v>100</v>
      </c>
      <c r="G285"/>
      <c r="H285"/>
      <c r="I285"/>
    </row>
    <row r="286" spans="1:9" ht="46.5">
      <c r="A286" s="18" t="s">
        <v>66</v>
      </c>
      <c r="B286" s="16" t="s">
        <v>59</v>
      </c>
      <c r="C286" s="16" t="s">
        <v>12</v>
      </c>
      <c r="D286" s="20" t="s">
        <v>195</v>
      </c>
      <c r="E286" s="20">
        <v>321</v>
      </c>
      <c r="F286" s="21">
        <v>100</v>
      </c>
      <c r="G286"/>
      <c r="H286"/>
      <c r="I286"/>
    </row>
    <row r="287" spans="1:9" ht="15">
      <c r="A287" s="18" t="s">
        <v>109</v>
      </c>
      <c r="B287" s="25" t="s">
        <v>59</v>
      </c>
      <c r="C287" s="25" t="s">
        <v>15</v>
      </c>
      <c r="D287" s="20"/>
      <c r="E287" s="20"/>
      <c r="F287" s="21">
        <f>SUM(F288)</f>
        <v>14112.6</v>
      </c>
      <c r="G287"/>
      <c r="H287"/>
      <c r="I287"/>
    </row>
    <row r="288" spans="1:9" ht="15.75" customHeight="1">
      <c r="A288" s="18" t="s">
        <v>38</v>
      </c>
      <c r="B288" s="25" t="s">
        <v>59</v>
      </c>
      <c r="C288" s="25" t="s">
        <v>15</v>
      </c>
      <c r="D288" s="20" t="s">
        <v>173</v>
      </c>
      <c r="E288" s="20"/>
      <c r="F288" s="21">
        <f>SUM(F289,F292,F298,F302)</f>
        <v>14112.6</v>
      </c>
      <c r="G288"/>
      <c r="H288"/>
      <c r="I288"/>
    </row>
    <row r="289" spans="1:9" ht="186.75">
      <c r="A289" s="18" t="s">
        <v>110</v>
      </c>
      <c r="B289" s="25" t="s">
        <v>59</v>
      </c>
      <c r="C289" s="25" t="s">
        <v>15</v>
      </c>
      <c r="D289" s="20" t="s">
        <v>241</v>
      </c>
      <c r="E289" s="20"/>
      <c r="F289" s="21">
        <f>SUM(F290:F291)</f>
        <v>300.1</v>
      </c>
      <c r="G289"/>
      <c r="H289"/>
      <c r="I289"/>
    </row>
    <row r="290" spans="1:9" ht="46.5">
      <c r="A290" s="18" t="s">
        <v>20</v>
      </c>
      <c r="B290" s="25" t="s">
        <v>59</v>
      </c>
      <c r="C290" s="25" t="s">
        <v>15</v>
      </c>
      <c r="D290" s="20" t="s">
        <v>241</v>
      </c>
      <c r="E290" s="20">
        <v>244</v>
      </c>
      <c r="F290" s="21">
        <v>1.5</v>
      </c>
      <c r="G290"/>
      <c r="H290"/>
      <c r="I290"/>
    </row>
    <row r="291" spans="1:9" ht="30.75">
      <c r="A291" s="18" t="s">
        <v>111</v>
      </c>
      <c r="B291" s="25" t="s">
        <v>59</v>
      </c>
      <c r="C291" s="25" t="s">
        <v>15</v>
      </c>
      <c r="D291" s="20" t="s">
        <v>241</v>
      </c>
      <c r="E291" s="20">
        <v>323</v>
      </c>
      <c r="F291" s="21">
        <v>298.6</v>
      </c>
      <c r="G291"/>
      <c r="H291"/>
      <c r="I291"/>
    </row>
    <row r="292" spans="1:9" ht="94.5" customHeight="1">
      <c r="A292" s="18" t="s">
        <v>112</v>
      </c>
      <c r="B292" s="25" t="s">
        <v>59</v>
      </c>
      <c r="C292" s="25" t="s">
        <v>15</v>
      </c>
      <c r="D292" s="20" t="s">
        <v>242</v>
      </c>
      <c r="E292" s="20"/>
      <c r="F292" s="21">
        <f>SUM(F293:F297)</f>
        <v>11583.400000000001</v>
      </c>
      <c r="G292"/>
      <c r="H292"/>
      <c r="I292"/>
    </row>
    <row r="293" spans="1:9" ht="30.75">
      <c r="A293" s="15" t="s">
        <v>133</v>
      </c>
      <c r="B293" s="25" t="s">
        <v>59</v>
      </c>
      <c r="C293" s="25" t="s">
        <v>15</v>
      </c>
      <c r="D293" s="20" t="s">
        <v>242</v>
      </c>
      <c r="E293" s="20">
        <v>121</v>
      </c>
      <c r="F293" s="21">
        <f>25.4</f>
        <v>25.4</v>
      </c>
      <c r="G293"/>
      <c r="H293"/>
      <c r="I293"/>
    </row>
    <row r="294" spans="1:9" ht="30.75">
      <c r="A294" s="18" t="s">
        <v>18</v>
      </c>
      <c r="B294" s="25" t="s">
        <v>59</v>
      </c>
      <c r="C294" s="25" t="s">
        <v>15</v>
      </c>
      <c r="D294" s="20" t="s">
        <v>242</v>
      </c>
      <c r="E294" s="20">
        <v>242</v>
      </c>
      <c r="F294" s="21">
        <f>4</f>
        <v>4</v>
      </c>
      <c r="G294"/>
      <c r="H294"/>
      <c r="I294"/>
    </row>
    <row r="295" spans="1:9" ht="46.5">
      <c r="A295" s="18" t="s">
        <v>20</v>
      </c>
      <c r="B295" s="25" t="s">
        <v>59</v>
      </c>
      <c r="C295" s="25" t="s">
        <v>15</v>
      </c>
      <c r="D295" s="20" t="s">
        <v>242</v>
      </c>
      <c r="E295" s="20">
        <v>244</v>
      </c>
      <c r="F295" s="21">
        <f>7.2+21</f>
        <v>28.2</v>
      </c>
      <c r="G295"/>
      <c r="H295"/>
      <c r="I295"/>
    </row>
    <row r="296" spans="1:9" ht="46.5">
      <c r="A296" s="18" t="s">
        <v>66</v>
      </c>
      <c r="B296" s="25" t="s">
        <v>59</v>
      </c>
      <c r="C296" s="25" t="s">
        <v>15</v>
      </c>
      <c r="D296" s="20" t="s">
        <v>242</v>
      </c>
      <c r="E296" s="20">
        <v>321</v>
      </c>
      <c r="F296" s="21">
        <v>7283.6</v>
      </c>
      <c r="G296"/>
      <c r="H296"/>
      <c r="I296"/>
    </row>
    <row r="297" spans="1:9" ht="15">
      <c r="A297" s="18" t="s">
        <v>243</v>
      </c>
      <c r="B297" s="25" t="s">
        <v>59</v>
      </c>
      <c r="C297" s="25" t="s">
        <v>15</v>
      </c>
      <c r="D297" s="20" t="s">
        <v>242</v>
      </c>
      <c r="E297" s="20">
        <v>360</v>
      </c>
      <c r="F297" s="21">
        <v>4242.2</v>
      </c>
      <c r="G297"/>
      <c r="H297"/>
      <c r="I297"/>
    </row>
    <row r="298" spans="1:9" ht="49.5" customHeight="1">
      <c r="A298" s="18" t="s">
        <v>113</v>
      </c>
      <c r="B298" s="25" t="s">
        <v>59</v>
      </c>
      <c r="C298" s="25" t="s">
        <v>15</v>
      </c>
      <c r="D298" s="20" t="s">
        <v>244</v>
      </c>
      <c r="E298" s="20"/>
      <c r="F298" s="21">
        <f>SUM(F299:F301)</f>
        <v>411.79999999999995</v>
      </c>
      <c r="G298"/>
      <c r="H298"/>
      <c r="I298"/>
    </row>
    <row r="299" spans="1:9" ht="30.75">
      <c r="A299" s="15" t="s">
        <v>133</v>
      </c>
      <c r="B299" s="25" t="s">
        <v>59</v>
      </c>
      <c r="C299" s="25" t="s">
        <v>15</v>
      </c>
      <c r="D299" s="20" t="s">
        <v>244</v>
      </c>
      <c r="E299" s="20">
        <v>121</v>
      </c>
      <c r="F299" s="21">
        <v>279.4</v>
      </c>
      <c r="G299"/>
      <c r="H299"/>
      <c r="I299"/>
    </row>
    <row r="300" spans="1:9" ht="62.25">
      <c r="A300" s="15" t="s">
        <v>134</v>
      </c>
      <c r="B300" s="25" t="s">
        <v>59</v>
      </c>
      <c r="C300" s="25" t="s">
        <v>15</v>
      </c>
      <c r="D300" s="20" t="s">
        <v>244</v>
      </c>
      <c r="E300" s="20">
        <v>129</v>
      </c>
      <c r="F300" s="21">
        <v>84.4</v>
      </c>
      <c r="G300"/>
      <c r="H300"/>
      <c r="I300"/>
    </row>
    <row r="301" spans="1:9" ht="46.5">
      <c r="A301" s="18" t="s">
        <v>20</v>
      </c>
      <c r="B301" s="25" t="s">
        <v>59</v>
      </c>
      <c r="C301" s="25" t="s">
        <v>15</v>
      </c>
      <c r="D301" s="20" t="s">
        <v>244</v>
      </c>
      <c r="E301" s="20">
        <v>244</v>
      </c>
      <c r="F301" s="21">
        <v>48</v>
      </c>
      <c r="G301"/>
      <c r="H301"/>
      <c r="I301"/>
    </row>
    <row r="302" spans="1:9" ht="140.25">
      <c r="A302" s="18" t="s">
        <v>114</v>
      </c>
      <c r="B302" s="25" t="s">
        <v>59</v>
      </c>
      <c r="C302" s="25" t="s">
        <v>15</v>
      </c>
      <c r="D302" s="20" t="s">
        <v>245</v>
      </c>
      <c r="E302" s="20"/>
      <c r="F302" s="21">
        <f>SUM(F303:F306)</f>
        <v>1817.3</v>
      </c>
      <c r="G302"/>
      <c r="H302"/>
      <c r="I302"/>
    </row>
    <row r="303" spans="1:9" ht="30.75">
      <c r="A303" s="18" t="s">
        <v>18</v>
      </c>
      <c r="B303" s="25" t="s">
        <v>59</v>
      </c>
      <c r="C303" s="25" t="s">
        <v>15</v>
      </c>
      <c r="D303" s="20" t="s">
        <v>245</v>
      </c>
      <c r="E303" s="20">
        <v>242</v>
      </c>
      <c r="F303" s="21">
        <v>3</v>
      </c>
      <c r="G303"/>
      <c r="H303"/>
      <c r="I303"/>
    </row>
    <row r="304" spans="1:9" ht="46.5">
      <c r="A304" s="18" t="s">
        <v>20</v>
      </c>
      <c r="B304" s="25" t="s">
        <v>59</v>
      </c>
      <c r="C304" s="25" t="s">
        <v>15</v>
      </c>
      <c r="D304" s="20" t="s">
        <v>245</v>
      </c>
      <c r="E304" s="20">
        <v>244</v>
      </c>
      <c r="F304" s="21">
        <v>6</v>
      </c>
      <c r="G304"/>
      <c r="H304"/>
      <c r="I304"/>
    </row>
    <row r="305" spans="1:9" ht="46.5">
      <c r="A305" s="18" t="s">
        <v>66</v>
      </c>
      <c r="B305" s="25" t="s">
        <v>59</v>
      </c>
      <c r="C305" s="25" t="s">
        <v>15</v>
      </c>
      <c r="D305" s="20" t="s">
        <v>245</v>
      </c>
      <c r="E305" s="20">
        <v>321</v>
      </c>
      <c r="F305" s="21">
        <v>1408.3</v>
      </c>
      <c r="G305"/>
      <c r="H305"/>
      <c r="I305"/>
    </row>
    <row r="306" spans="1:9" ht="15">
      <c r="A306" s="18" t="s">
        <v>89</v>
      </c>
      <c r="B306" s="25" t="s">
        <v>59</v>
      </c>
      <c r="C306" s="25" t="s">
        <v>15</v>
      </c>
      <c r="D306" s="20" t="s">
        <v>245</v>
      </c>
      <c r="E306" s="20">
        <v>612</v>
      </c>
      <c r="F306" s="21">
        <v>400</v>
      </c>
      <c r="G306"/>
      <c r="H306"/>
      <c r="I306"/>
    </row>
    <row r="307" spans="1:9" ht="15">
      <c r="A307" s="18" t="s">
        <v>69</v>
      </c>
      <c r="B307" s="16" t="s">
        <v>26</v>
      </c>
      <c r="C307" s="16"/>
      <c r="D307" s="20"/>
      <c r="E307" s="20"/>
      <c r="F307" s="21">
        <f>SUM(F308)</f>
        <v>40</v>
      </c>
      <c r="G307"/>
      <c r="H307"/>
      <c r="I307"/>
    </row>
    <row r="308" spans="1:9" ht="30.75">
      <c r="A308" s="18" t="s">
        <v>72</v>
      </c>
      <c r="B308" s="16" t="s">
        <v>26</v>
      </c>
      <c r="C308" s="16" t="s">
        <v>47</v>
      </c>
      <c r="D308" s="20"/>
      <c r="E308" s="20"/>
      <c r="F308" s="21">
        <f>SUM(F309)</f>
        <v>40</v>
      </c>
      <c r="G308"/>
      <c r="H308"/>
      <c r="I308"/>
    </row>
    <row r="309" spans="1:9" ht="46.5">
      <c r="A309" s="18" t="s">
        <v>71</v>
      </c>
      <c r="B309" s="16" t="s">
        <v>26</v>
      </c>
      <c r="C309" s="16" t="s">
        <v>47</v>
      </c>
      <c r="D309" s="20" t="s">
        <v>170</v>
      </c>
      <c r="E309" s="20"/>
      <c r="F309" s="21">
        <f>SUM(F310)</f>
        <v>40</v>
      </c>
      <c r="G309"/>
      <c r="H309"/>
      <c r="I309"/>
    </row>
    <row r="310" spans="1:9" ht="46.5">
      <c r="A310" s="18" t="s">
        <v>20</v>
      </c>
      <c r="B310" s="16" t="s">
        <v>26</v>
      </c>
      <c r="C310" s="16" t="s">
        <v>47</v>
      </c>
      <c r="D310" s="20" t="s">
        <v>170</v>
      </c>
      <c r="E310" s="20">
        <v>244</v>
      </c>
      <c r="F310" s="21">
        <v>40</v>
      </c>
      <c r="G310"/>
      <c r="H310"/>
      <c r="I310"/>
    </row>
    <row r="311" spans="1:9" ht="46.5">
      <c r="A311" s="18" t="s">
        <v>201</v>
      </c>
      <c r="B311" s="16" t="s">
        <v>80</v>
      </c>
      <c r="C311" s="16"/>
      <c r="D311" s="20"/>
      <c r="E311" s="20"/>
      <c r="F311" s="21">
        <f>SUM(F312)</f>
        <v>10873.91</v>
      </c>
      <c r="G311"/>
      <c r="H311"/>
      <c r="I311"/>
    </row>
    <row r="312" spans="1:9" ht="46.5">
      <c r="A312" s="18" t="s">
        <v>79</v>
      </c>
      <c r="B312" s="16" t="s">
        <v>80</v>
      </c>
      <c r="C312" s="16" t="s">
        <v>10</v>
      </c>
      <c r="D312" s="20"/>
      <c r="E312" s="20"/>
      <c r="F312" s="21">
        <f>SUM(F313)</f>
        <v>10873.91</v>
      </c>
      <c r="G312"/>
      <c r="H312"/>
      <c r="I312"/>
    </row>
    <row r="313" spans="1:9" ht="30.75">
      <c r="A313" s="15" t="s">
        <v>36</v>
      </c>
      <c r="B313" s="16" t="s">
        <v>80</v>
      </c>
      <c r="C313" s="16" t="s">
        <v>10</v>
      </c>
      <c r="D313" s="16" t="s">
        <v>130</v>
      </c>
      <c r="E313" s="20"/>
      <c r="F313" s="21">
        <f>SUM(F314)</f>
        <v>10873.91</v>
      </c>
      <c r="G313"/>
      <c r="H313"/>
      <c r="I313"/>
    </row>
    <row r="314" spans="1:9" ht="46.5">
      <c r="A314" s="18" t="s">
        <v>81</v>
      </c>
      <c r="B314" s="16" t="s">
        <v>80</v>
      </c>
      <c r="C314" s="16" t="s">
        <v>10</v>
      </c>
      <c r="D314" s="20" t="s">
        <v>202</v>
      </c>
      <c r="E314" s="20"/>
      <c r="F314" s="21">
        <f>SUM(F315)</f>
        <v>10873.91</v>
      </c>
      <c r="G314"/>
      <c r="H314"/>
      <c r="I314"/>
    </row>
    <row r="315" spans="1:9" ht="30.75">
      <c r="A315" s="18" t="s">
        <v>82</v>
      </c>
      <c r="B315" s="16" t="s">
        <v>80</v>
      </c>
      <c r="C315" s="16" t="s">
        <v>10</v>
      </c>
      <c r="D315" s="20" t="s">
        <v>202</v>
      </c>
      <c r="E315" s="20">
        <v>511</v>
      </c>
      <c r="F315" s="21">
        <f>5000+5873.91</f>
        <v>10873.91</v>
      </c>
      <c r="G315"/>
      <c r="H315"/>
      <c r="I315"/>
    </row>
    <row r="316" spans="1:9" ht="15">
      <c r="A316" s="27" t="s">
        <v>115</v>
      </c>
      <c r="B316" s="28"/>
      <c r="C316" s="28"/>
      <c r="D316" s="29"/>
      <c r="E316" s="29"/>
      <c r="F316" s="30">
        <f>SUM(F10,F85,F94,F109,F120,F211,F245,F307,F311)</f>
        <v>278902.465</v>
      </c>
      <c r="G316" s="31"/>
      <c r="H316" s="31"/>
      <c r="I316" s="31"/>
    </row>
    <row r="317" spans="2:9" ht="15">
      <c r="B317" s="32"/>
      <c r="C317" s="32"/>
      <c r="D317" s="33"/>
      <c r="E317" s="33"/>
      <c r="F317" s="34"/>
      <c r="G317"/>
      <c r="H317"/>
      <c r="I317"/>
    </row>
    <row r="318" spans="2:9" ht="15">
      <c r="B318" s="32"/>
      <c r="C318" s="32"/>
      <c r="D318" s="33"/>
      <c r="E318" s="33"/>
      <c r="F318" s="34"/>
      <c r="G318"/>
      <c r="H318"/>
      <c r="I318"/>
    </row>
    <row r="319" spans="4:6" ht="15">
      <c r="D319" s="39" t="s">
        <v>116</v>
      </c>
      <c r="E319" s="39"/>
      <c r="F319" s="22">
        <v>217373.765</v>
      </c>
    </row>
    <row r="320" spans="4:6" ht="15">
      <c r="D320" s="37" t="s">
        <v>117</v>
      </c>
      <c r="E320" s="37"/>
      <c r="F320" s="22">
        <f>48372.9+3000</f>
        <v>51372.9</v>
      </c>
    </row>
    <row r="321" spans="4:6" ht="15">
      <c r="D321" s="37" t="s">
        <v>246</v>
      </c>
      <c r="E321" s="37"/>
      <c r="F321" s="22"/>
    </row>
    <row r="322" spans="4:6" ht="15">
      <c r="D322" s="37" t="s">
        <v>247</v>
      </c>
      <c r="E322" s="37"/>
      <c r="F322" s="22"/>
    </row>
    <row r="323" spans="4:6" ht="15">
      <c r="D323" s="37" t="s">
        <v>118</v>
      </c>
      <c r="E323" s="37"/>
      <c r="F323" s="22"/>
    </row>
    <row r="324" spans="4:6" ht="15">
      <c r="D324" s="37" t="s">
        <v>119</v>
      </c>
      <c r="E324" s="37"/>
      <c r="F324" s="22">
        <f>8355.8+1800</f>
        <v>10155.8</v>
      </c>
    </row>
    <row r="325" spans="4:6" ht="15">
      <c r="D325" s="37" t="s">
        <v>120</v>
      </c>
      <c r="E325" s="37"/>
      <c r="F325" s="22"/>
    </row>
    <row r="326" spans="4:6" ht="15">
      <c r="D326" s="37" t="s">
        <v>121</v>
      </c>
      <c r="E326" s="37"/>
      <c r="F326" s="22"/>
    </row>
    <row r="327" spans="4:9" ht="15">
      <c r="D327" s="37" t="s">
        <v>122</v>
      </c>
      <c r="E327" s="37"/>
      <c r="F327" s="22">
        <f>SUM(F319:F325)</f>
        <v>278902.465</v>
      </c>
      <c r="G327" s="36" t="s">
        <v>123</v>
      </c>
      <c r="H327" s="36"/>
      <c r="I327" s="13">
        <f>F327</f>
        <v>278902.465</v>
      </c>
    </row>
    <row r="328" spans="4:9" ht="15">
      <c r="D328" s="39" t="s">
        <v>124</v>
      </c>
      <c r="E328" s="39"/>
      <c r="F328" s="22">
        <f>F325+F321+F322+F326</f>
        <v>0</v>
      </c>
      <c r="G328" s="36" t="s">
        <v>125</v>
      </c>
      <c r="H328" s="36"/>
      <c r="I328" s="35">
        <f>I327-F316</f>
        <v>0</v>
      </c>
    </row>
  </sheetData>
  <sheetProtection selectLockedCells="1" selectUnlockedCells="1"/>
  <mergeCells count="13">
    <mergeCell ref="A7:F7"/>
    <mergeCell ref="D319:E319"/>
    <mergeCell ref="D320:E320"/>
    <mergeCell ref="D321:E321"/>
    <mergeCell ref="D322:E322"/>
    <mergeCell ref="D328:E328"/>
    <mergeCell ref="G328:H328"/>
    <mergeCell ref="D323:E323"/>
    <mergeCell ref="D324:E324"/>
    <mergeCell ref="D325:E325"/>
    <mergeCell ref="D326:E326"/>
    <mergeCell ref="D327:E327"/>
    <mergeCell ref="G327:H327"/>
  </mergeCells>
  <printOptions/>
  <pageMargins left="0.7086614173228347" right="0.1968503937007874" top="0.5905511811023623" bottom="0.3937007874015748" header="0.5118110236220472" footer="0.5118110236220472"/>
  <pageSetup fitToHeight="0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:IV16384"/>
    </sheetView>
  </sheetViews>
  <sheetFormatPr defaultColWidth="8.7109375" defaultRowHeight="12.75"/>
  <cols>
    <col min="1" max="1" width="8.7109375" style="14" customWidth="1"/>
    <col min="2" max="16384" width="8.7109375" style="1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9.140625" style="1" customWidth="1"/>
    <col min="2" max="6" width="9.140625" style="2" customWidth="1"/>
    <col min="7" max="7" width="9.140625" style="22" customWidth="1"/>
    <col min="8" max="16384" width="9.140625" style="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Денисов</cp:lastModifiedBy>
  <cp:lastPrinted>2015-11-08T10:31:23Z</cp:lastPrinted>
  <dcterms:created xsi:type="dcterms:W3CDTF">2014-10-31T06:32:55Z</dcterms:created>
  <dcterms:modified xsi:type="dcterms:W3CDTF">2015-11-28T05:13:56Z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